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<sst xmlns="http://schemas.openxmlformats.org/spreadsheetml/2006/main" count="311" uniqueCount="94">
  <si>
    <t>附件1：</t>
  </si>
  <si>
    <t>2026年8-9月公益性岗位人员岗位补贴申请表</t>
  </si>
  <si>
    <t>单位名称（盖章）：中阳县人力资源和社会保障局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</si>
  <si>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</si>
  <si>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</si>
  <si>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</si>
  <si>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</si>
  <si>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</si>
  <si>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</si>
  <si>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</si>
  <si>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</si>
  <si>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</si>
  <si>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</si>
  <si>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</si>
  <si>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</si>
  <si>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</si>
  <si>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</si>
  <si>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</si>
  <si>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</si>
  <si>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补缴1-7月养老保险
（8%）（3.68元/人/月）</t>
  </si>
  <si>
    <t xml:space="preserve">8-9月失业保险
（0.3%）（12.73元/人/月）
</t>
  </si>
  <si>
    <t xml:space="preserve">补缴1-7月失业保险
（0.3%）（0.14元/人/月）
</t>
  </si>
  <si>
    <t>8-9月医疗保险（2%）
84.88元/人/月）</t>
  </si>
  <si>
    <t>补缴1-7月医疗保险（2%）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</si>
  <si>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</si>
  <si>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</si>
  <si>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</si>
  <si>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</si>
  <si>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</si>
  <si>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</si>
  <si>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</si>
  <si>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</si>
  <si>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</si>
  <si>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1-7月医疗保险（6.5%）（2.99元/人/月）</t>
  </si>
  <si>
    <t>8-9月大病保险3元/人/月</t>
  </si>
  <si>
    <t>乔禹婷</t>
  </si>
  <si>
    <t>女</t>
  </si>
  <si>
    <t>***</t>
  </si>
  <si>
    <t>2023.8.1</t>
  </si>
  <si>
    <t>7月离职</t>
  </si>
  <si>
    <t>任婧</t>
  </si>
  <si>
    <t>胡朵朵</t>
  </si>
  <si>
    <t>李晶</t>
  </si>
  <si>
    <t>张改梅</t>
  </si>
  <si>
    <t>许志林</t>
  </si>
  <si>
    <t>胡晓芳</t>
  </si>
  <si>
    <t>雷永军</t>
  </si>
  <si>
    <t>男</t>
  </si>
  <si>
    <t>高翔梅</t>
  </si>
  <si>
    <t>张贻慧</t>
  </si>
  <si>
    <t>王晶</t>
  </si>
  <si>
    <t>2025.8.1</t>
  </si>
  <si>
    <t>4月辞职</t>
  </si>
  <si>
    <t>王舒羽</t>
  </si>
  <si>
    <t>薛娟娟</t>
  </si>
  <si>
    <t>马楠</t>
  </si>
  <si>
    <t>高艳珍</t>
  </si>
  <si>
    <t>杨丽</t>
  </si>
  <si>
    <t>许霞</t>
  </si>
  <si>
    <t>王书琪</t>
  </si>
  <si>
    <t>王凯欣</t>
  </si>
  <si>
    <t>王慧琴</t>
  </si>
  <si>
    <t>王元元</t>
  </si>
  <si>
    <t>张红霞</t>
  </si>
  <si>
    <t>2025.12.1</t>
  </si>
  <si>
    <t>胡恺宜</t>
  </si>
  <si>
    <t>刘星宇</t>
  </si>
  <si>
    <t>2026.7.1</t>
  </si>
  <si>
    <t>许旭花</t>
  </si>
  <si>
    <t>高瑜</t>
  </si>
  <si>
    <t>杨阳</t>
  </si>
  <si>
    <t>王宇</t>
  </si>
  <si>
    <t>单位名称（盖章）：</t>
  </si>
  <si>
    <t>14**************40</t>
  </si>
  <si>
    <t>14**************2X</t>
  </si>
  <si>
    <t>14**************23</t>
  </si>
  <si>
    <t>14**************49</t>
  </si>
  <si>
    <t>14**************20</t>
  </si>
  <si>
    <t>14**************43</t>
  </si>
  <si>
    <t>14**************14</t>
  </si>
  <si>
    <t>14**************28</t>
  </si>
  <si>
    <t>14**************26</t>
  </si>
  <si>
    <t>14**************29</t>
  </si>
  <si>
    <t>14**************24</t>
  </si>
  <si>
    <t>14**************21</t>
  </si>
  <si>
    <t>14**************25</t>
  </si>
  <si>
    <t>14**************27</t>
  </si>
  <si>
    <t>14**************44</t>
  </si>
  <si>
    <t>14**************45</t>
  </si>
  <si>
    <t>经办人：</t>
  </si>
  <si>
    <t>分管领导：</t>
  </si>
  <si>
    <t>单位负责人：</t>
  </si>
  <si>
    <t xml:space="preserve">         </t>
  </si>
  <si>
    <t>制表时间：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</si>
</sst>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indexed="8"/>
      <name val="宋体"/>
      <charset val="134"/>
    </font>
    <font>
      <sz val="18"/>
      <color rgb="FF000000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3">
    <xf numFmtId="0" fontId="0" fillId="0" borderId="0" xfId="0" applyAlignment="1">
      <alignment vertical="center"/>
    </xf>
    <xf numFmtId="176" fontId="0" fillId="0" borderId="0" xfId="0" applyNumberForma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176" fontId="8" fillId="0" borderId="0" xfId="0" applyNumberFormat="1" applyFont="1" applyFill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0"/>
  <sheetViews>
    <sheetView view="pageBreakPreview" zoomScale="70" zoomScaleNormal="70" workbookViewId="0">
      <selection activeCell="E10" sqref="E10"/>
    </sheetView>
  </sheetViews>
  <sheetFormatPr defaultColWidth="8.89166666666667" defaultRowHeight="13.5"/>
  <cols>
    <col min="1" max="1" width="8.575" style="4" customWidth="1"/>
    <col min="2" max="2" width="11.85" style="1" customWidth="1"/>
    <col min="3" max="3" width="6.85" style="1" customWidth="1"/>
    <col min="4" max="4" width="37.1416666666667" style="1" customWidth="1"/>
    <col min="5" max="5" width="17.125" style="1" customWidth="1"/>
    <col min="6" max="6" width="14.6333333333333" style="4" customWidth="1"/>
    <col min="7" max="7" width="16.6" style="1" customWidth="1"/>
    <col min="8" max="10" width="14.125" style="1" customWidth="1"/>
    <col min="11" max="11" width="15.8833333333333" style="1" customWidth="1"/>
    <col min="12" max="14" width="14.125" style="1" customWidth="1"/>
    <col min="15" max="15" width="16.0666666666667" style="1" customWidth="1"/>
    <col min="16" max="16" width="17.3166666666667" style="1" customWidth="1"/>
    <col min="17" max="24" width="14.125" style="1" customWidth="1"/>
    <col min="25" max="25" width="15.7083333333333" style="1" customWidth="1"/>
    <col min="26" max="26" width="19.6416666666667" style="1" customWidth="1"/>
    <col min="27" max="27" width="13.0333333333333" style="5" customWidth="1"/>
    <col min="28" max="16384" width="8.89166666666667" style="1"/>
  </cols>
  <sheetData>
    <row r="1" s="32" customFormat="1" ht="34" customHeight="1" spans="1:27">
      <c r="A1" s="32" t="s">
        <v>0</v>
      </c>
    </row>
    <row r="2" s="1" customFormat="1" ht="49" customHeight="1" spans="1:27">
      <c r="A2" s="6" t="s">
        <v>1</v>
      </c>
      <c r="B2" s="7"/>
      <c r="C2" s="7"/>
      <c r="D2" s="7"/>
      <c r="E2" s="7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2" customFormat="1" ht="47" customHeight="1" spans="1:27">
      <c r="A3" s="8" t="s">
        <v>2</v>
      </c>
      <c r="B3" s="9"/>
      <c r="C3" s="9"/>
      <c r="D3" s="9"/>
      <c r="E3" s="9"/>
      <c r="F3" s="10" t="s">
        <v>3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="2" customFormat="1" ht="47" customHeight="1" spans="1:27">
      <c r="A4" s="10" t="s">
        <v>4</v>
      </c>
      <c r="B4" s="11" t="s">
        <v>5</v>
      </c>
      <c r="C4" s="11"/>
      <c r="D4" s="11"/>
      <c r="E4" s="11"/>
      <c r="F4" s="10" t="s">
        <v>6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="2" customFormat="1" ht="47" customHeight="1" spans="1:27">
      <c r="A5" s="10"/>
      <c r="B5" s="11" t="s">
        <v>7</v>
      </c>
      <c r="C5" s="11" t="s">
        <v>8</v>
      </c>
      <c r="D5" s="11" t="s">
        <v>9</v>
      </c>
      <c r="E5" s="11" t="s">
        <v>10</v>
      </c>
      <c r="F5" s="12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3" t="s">
        <v>13</v>
      </c>
      <c r="P5" s="11" t="s">
        <v>14</v>
      </c>
      <c r="Q5" s="11"/>
      <c r="R5" s="11"/>
      <c r="S5" s="11"/>
      <c r="T5" s="11"/>
      <c r="U5" s="11"/>
      <c r="V5" s="11"/>
      <c r="W5" s="11"/>
      <c r="X5" s="11"/>
      <c r="Y5" s="13" t="s">
        <v>15</v>
      </c>
      <c r="Z5" s="13" t="s">
        <v>16</v>
      </c>
      <c r="AA5" s="13" t="s">
        <v>17</v>
      </c>
    </row>
    <row r="6" s="2" customFormat="1" ht="163" customHeight="1" spans="1:27">
      <c r="A6" s="10"/>
      <c r="B6" s="11"/>
      <c r="C6" s="11"/>
      <c r="D6" s="11"/>
      <c r="E6" s="11"/>
      <c r="F6" s="12"/>
      <c r="G6" s="13" t="s">
        <v>18</v>
      </c>
      <c r="H6" s="13" t="s">
        <v>19</v>
      </c>
      <c r="I6" s="14" t="s">
        <v>20</v>
      </c>
      <c r="J6" s="14" t="s">
        <v>21</v>
      </c>
      <c r="K6" s="14" t="s">
        <v>22</v>
      </c>
      <c r="L6" s="14" t="s">
        <v>23</v>
      </c>
      <c r="M6" s="14" t="s">
        <v>24</v>
      </c>
      <c r="N6" s="13" t="s">
        <v>25</v>
      </c>
      <c r="O6" s="13"/>
      <c r="P6" s="13" t="s">
        <v>26</v>
      </c>
      <c r="Q6" s="13" t="s">
        <v>27</v>
      </c>
      <c r="R6" s="14" t="s">
        <v>28</v>
      </c>
      <c r="S6" s="14" t="s">
        <v>29</v>
      </c>
      <c r="T6" s="14" t="s">
        <v>30</v>
      </c>
      <c r="U6" s="14" t="s">
        <v>31</v>
      </c>
      <c r="V6" s="14" t="s">
        <v>32</v>
      </c>
      <c r="W6" s="14" t="s">
        <v>33</v>
      </c>
      <c r="X6" s="14" t="s">
        <v>34</v>
      </c>
      <c r="Y6" s="13"/>
      <c r="Z6" s="13"/>
      <c r="AA6" s="13"/>
    </row>
    <row r="7" s="3" customFormat="1" ht="40.5" customHeight="1" spans="1:27">
      <c r="A7" s="12">
        <v>1</v>
      </c>
      <c r="B7" s="15" t="s">
        <v>35</v>
      </c>
      <c r="C7" s="15" t="s">
        <v>36</v>
      </c>
      <c r="D7" s="15" t="s">
        <v>37</v>
      </c>
      <c r="E7" s="16" t="s">
        <v>38</v>
      </c>
      <c r="F7" s="17">
        <v>1515.61</v>
      </c>
      <c r="G7" s="15">
        <v>0</v>
      </c>
      <c r="H7" s="15">
        <f>3.68*7</f>
        <v>25.76</v>
      </c>
      <c r="I7" s="15">
        <v>0</v>
      </c>
      <c r="J7" s="15">
        <f>0.14*7</f>
        <v>0.98</v>
      </c>
      <c r="K7" s="15">
        <v>0</v>
      </c>
      <c r="L7" s="15">
        <f>0.92*7</f>
        <v>6.44</v>
      </c>
      <c r="M7" s="15">
        <v>0</v>
      </c>
      <c r="N7" s="15">
        <f>SUM(G7:M7)</f>
        <v>33.18</v>
      </c>
      <c r="O7" s="15">
        <f>F7-N7</f>
        <v>1482.43</v>
      </c>
      <c r="P7" s="15">
        <v>0</v>
      </c>
      <c r="Q7" s="15">
        <f>7.36*7</f>
        <v>51.52</v>
      </c>
      <c r="R7" s="15">
        <v>0</v>
      </c>
      <c r="S7" s="15">
        <f>0.32*7</f>
        <v>2.24</v>
      </c>
      <c r="T7" s="15">
        <v>0</v>
      </c>
      <c r="U7" s="15">
        <f>0.1*7</f>
        <v>0.7</v>
      </c>
      <c r="V7" s="15">
        <v>0</v>
      </c>
      <c r="W7" s="15">
        <f>2.99*7</f>
        <v>20.93</v>
      </c>
      <c r="X7" s="15">
        <v>0</v>
      </c>
      <c r="Y7" s="15">
        <f>SUM(P7:X7)</f>
        <v>75.39</v>
      </c>
      <c r="Z7" s="15">
        <f>F7+Y7</f>
        <v>1591</v>
      </c>
      <c r="AA7" s="13" t="s">
        <v>39</v>
      </c>
    </row>
    <row r="8" s="3" customFormat="1" ht="40.5" customHeight="1" spans="1:27">
      <c r="A8" s="12">
        <v>2</v>
      </c>
      <c r="B8" s="15" t="s">
        <v>40</v>
      </c>
      <c r="C8" s="15" t="s">
        <v>36</v>
      </c>
      <c r="D8" s="15" t="s">
        <v>37</v>
      </c>
      <c r="E8" s="16" t="s">
        <v>38</v>
      </c>
      <c r="F8" s="17">
        <v>1515.61</v>
      </c>
      <c r="G8" s="15">
        <v>0</v>
      </c>
      <c r="H8" s="15">
        <f>3.68*7</f>
        <v>25.76</v>
      </c>
      <c r="I8" s="15">
        <v>0</v>
      </c>
      <c r="J8" s="15">
        <f>0.14*7</f>
        <v>0.98</v>
      </c>
      <c r="K8" s="15">
        <v>0</v>
      </c>
      <c r="L8" s="15">
        <f>0.92*7</f>
        <v>6.44</v>
      </c>
      <c r="M8" s="15">
        <v>0</v>
      </c>
      <c r="N8" s="15">
        <f t="shared" ref="N8:N17" si="0">SUM(G8:M8)</f>
        <v>33.18</v>
      </c>
      <c r="O8" s="15">
        <f t="shared" ref="O8:O16" si="1">F8-N8</f>
        <v>1482.43</v>
      </c>
      <c r="P8" s="15">
        <v>0</v>
      </c>
      <c r="Q8" s="15">
        <f>7.36*7</f>
        <v>51.52</v>
      </c>
      <c r="R8" s="15">
        <v>0</v>
      </c>
      <c r="S8" s="15">
        <f>0.32*7</f>
        <v>2.24</v>
      </c>
      <c r="T8" s="15">
        <v>0</v>
      </c>
      <c r="U8" s="15">
        <f>0.1*7</f>
        <v>0.7</v>
      </c>
      <c r="V8" s="15">
        <v>0</v>
      </c>
      <c r="W8" s="15">
        <f>2.99*7</f>
        <v>20.93</v>
      </c>
      <c r="X8" s="15">
        <v>0</v>
      </c>
      <c r="Y8" s="15">
        <f t="shared" ref="Y8:Y17" si="2">SUM(P8:X8)</f>
        <v>75.39</v>
      </c>
      <c r="Z8" s="15">
        <f t="shared" ref="Z8:Z17" si="3">F8+Y8</f>
        <v>1591</v>
      </c>
      <c r="AA8" s="13" t="s">
        <v>39</v>
      </c>
    </row>
    <row r="9" s="3" customFormat="1" ht="40.5" customHeight="1" spans="1:27">
      <c r="A9" s="12">
        <v>3</v>
      </c>
      <c r="B9" s="15" t="s">
        <v>41</v>
      </c>
      <c r="C9" s="15" t="s">
        <v>36</v>
      </c>
      <c r="D9" s="15" t="s">
        <v>37</v>
      </c>
      <c r="E9" s="16" t="s">
        <v>38</v>
      </c>
      <c r="F9" s="17">
        <v>1515.61</v>
      </c>
      <c r="G9" s="15">
        <v>0</v>
      </c>
      <c r="H9" s="15">
        <f t="shared" ref="H9:H16" si="4">3.68*7</f>
        <v>25.76</v>
      </c>
      <c r="I9" s="15">
        <v>0</v>
      </c>
      <c r="J9" s="15">
        <f t="shared" ref="J9:J16" si="5">0.14*7</f>
        <v>0.98</v>
      </c>
      <c r="K9" s="15">
        <v>0</v>
      </c>
      <c r="L9" s="15">
        <f t="shared" ref="L9:L16" si="6">0.92*7</f>
        <v>6.44</v>
      </c>
      <c r="M9" s="15">
        <v>0</v>
      </c>
      <c r="N9" s="15">
        <f t="shared" si="0"/>
        <v>33.18</v>
      </c>
      <c r="O9" s="15">
        <f t="shared" si="1"/>
        <v>1482.43</v>
      </c>
      <c r="P9" s="15">
        <v>0</v>
      </c>
      <c r="Q9" s="15">
        <f t="shared" ref="Q9:Q16" si="7">7.36*7</f>
        <v>51.52</v>
      </c>
      <c r="R9" s="15">
        <v>0</v>
      </c>
      <c r="S9" s="15">
        <f t="shared" ref="S9:S16" si="8">0.32*7</f>
        <v>2.24</v>
      </c>
      <c r="T9" s="15">
        <v>0</v>
      </c>
      <c r="U9" s="15">
        <f t="shared" ref="U9:U16" si="9">0.1*7</f>
        <v>0.7</v>
      </c>
      <c r="V9" s="15">
        <v>0</v>
      </c>
      <c r="W9" s="15">
        <f t="shared" ref="W9:W16" si="10">2.99*7</f>
        <v>20.93</v>
      </c>
      <c r="X9" s="15">
        <v>0</v>
      </c>
      <c r="Y9" s="15">
        <f t="shared" si="2"/>
        <v>75.39</v>
      </c>
      <c r="Z9" s="15">
        <f t="shared" si="3"/>
        <v>1591</v>
      </c>
      <c r="AA9" s="13" t="s">
        <v>39</v>
      </c>
    </row>
    <row r="10" s="3" customFormat="1" ht="40.5" customHeight="1" spans="1:27">
      <c r="A10" s="12">
        <v>4</v>
      </c>
      <c r="B10" s="15" t="s">
        <v>42</v>
      </c>
      <c r="C10" s="15" t="s">
        <v>36</v>
      </c>
      <c r="D10" s="15" t="s">
        <v>37</v>
      </c>
      <c r="E10" s="16" t="s">
        <v>38</v>
      </c>
      <c r="F10" s="17">
        <v>1515.61</v>
      </c>
      <c r="G10" s="15">
        <v>0</v>
      </c>
      <c r="H10" s="15">
        <f t="shared" si="4"/>
        <v>25.76</v>
      </c>
      <c r="I10" s="15">
        <v>0</v>
      </c>
      <c r="J10" s="15">
        <f t="shared" si="5"/>
        <v>0.98</v>
      </c>
      <c r="K10" s="15">
        <v>0</v>
      </c>
      <c r="L10" s="15">
        <f t="shared" si="6"/>
        <v>6.44</v>
      </c>
      <c r="M10" s="15">
        <v>0</v>
      </c>
      <c r="N10" s="15">
        <f t="shared" si="0"/>
        <v>33.18</v>
      </c>
      <c r="O10" s="15">
        <f t="shared" si="1"/>
        <v>1482.43</v>
      </c>
      <c r="P10" s="15">
        <v>0</v>
      </c>
      <c r="Q10" s="15">
        <f t="shared" si="7"/>
        <v>51.52</v>
      </c>
      <c r="R10" s="15">
        <v>0</v>
      </c>
      <c r="S10" s="15">
        <f t="shared" si="8"/>
        <v>2.24</v>
      </c>
      <c r="T10" s="15">
        <v>0</v>
      </c>
      <c r="U10" s="15">
        <f t="shared" si="9"/>
        <v>0.7</v>
      </c>
      <c r="V10" s="15">
        <v>0</v>
      </c>
      <c r="W10" s="15">
        <f t="shared" si="10"/>
        <v>20.93</v>
      </c>
      <c r="X10" s="15">
        <v>0</v>
      </c>
      <c r="Y10" s="15">
        <f t="shared" si="2"/>
        <v>75.39</v>
      </c>
      <c r="Z10" s="15">
        <f t="shared" si="3"/>
        <v>1591</v>
      </c>
      <c r="AA10" s="13" t="s">
        <v>39</v>
      </c>
    </row>
    <row r="11" s="3" customFormat="1" ht="40.5" customHeight="1" spans="1:27">
      <c r="A11" s="12">
        <v>5</v>
      </c>
      <c r="B11" s="15" t="s">
        <v>43</v>
      </c>
      <c r="C11" s="15" t="s">
        <v>36</v>
      </c>
      <c r="D11" s="15" t="s">
        <v>37</v>
      </c>
      <c r="E11" s="16" t="s">
        <v>38</v>
      </c>
      <c r="F11" s="17">
        <v>1515.61</v>
      </c>
      <c r="G11" s="15">
        <v>0</v>
      </c>
      <c r="H11" s="15">
        <f t="shared" si="4"/>
        <v>25.76</v>
      </c>
      <c r="I11" s="15">
        <v>0</v>
      </c>
      <c r="J11" s="15">
        <f t="shared" si="5"/>
        <v>0.98</v>
      </c>
      <c r="K11" s="15">
        <v>0</v>
      </c>
      <c r="L11" s="15">
        <f t="shared" si="6"/>
        <v>6.44</v>
      </c>
      <c r="M11" s="15">
        <v>0</v>
      </c>
      <c r="N11" s="15">
        <f t="shared" si="0"/>
        <v>33.18</v>
      </c>
      <c r="O11" s="15">
        <f t="shared" si="1"/>
        <v>1482.43</v>
      </c>
      <c r="P11" s="15">
        <v>0</v>
      </c>
      <c r="Q11" s="15">
        <f t="shared" si="7"/>
        <v>51.52</v>
      </c>
      <c r="R11" s="15">
        <v>0</v>
      </c>
      <c r="S11" s="15">
        <f t="shared" si="8"/>
        <v>2.24</v>
      </c>
      <c r="T11" s="15">
        <v>0</v>
      </c>
      <c r="U11" s="15">
        <f t="shared" si="9"/>
        <v>0.7</v>
      </c>
      <c r="V11" s="15">
        <v>0</v>
      </c>
      <c r="W11" s="15">
        <f t="shared" si="10"/>
        <v>20.93</v>
      </c>
      <c r="X11" s="15">
        <v>0</v>
      </c>
      <c r="Y11" s="15">
        <f t="shared" si="2"/>
        <v>75.39</v>
      </c>
      <c r="Z11" s="15">
        <f t="shared" si="3"/>
        <v>1591</v>
      </c>
      <c r="AA11" s="13" t="s">
        <v>39</v>
      </c>
    </row>
    <row r="12" s="3" customFormat="1" ht="40.5" customHeight="1" spans="1:27">
      <c r="A12" s="12">
        <v>6</v>
      </c>
      <c r="B12" s="15" t="s">
        <v>44</v>
      </c>
      <c r="C12" s="15" t="s">
        <v>36</v>
      </c>
      <c r="D12" s="15" t="s">
        <v>37</v>
      </c>
      <c r="E12" s="16" t="s">
        <v>38</v>
      </c>
      <c r="F12" s="17">
        <v>1515.61</v>
      </c>
      <c r="G12" s="15">
        <v>0</v>
      </c>
      <c r="H12" s="15">
        <f t="shared" si="4"/>
        <v>25.76</v>
      </c>
      <c r="I12" s="15">
        <v>0</v>
      </c>
      <c r="J12" s="15">
        <f t="shared" si="5"/>
        <v>0.98</v>
      </c>
      <c r="K12" s="15">
        <v>0</v>
      </c>
      <c r="L12" s="15">
        <f t="shared" si="6"/>
        <v>6.44</v>
      </c>
      <c r="M12" s="15">
        <v>0</v>
      </c>
      <c r="N12" s="15">
        <f t="shared" si="0"/>
        <v>33.18</v>
      </c>
      <c r="O12" s="15">
        <f t="shared" si="1"/>
        <v>1482.43</v>
      </c>
      <c r="P12" s="15">
        <v>0</v>
      </c>
      <c r="Q12" s="15">
        <f t="shared" si="7"/>
        <v>51.52</v>
      </c>
      <c r="R12" s="15">
        <v>0</v>
      </c>
      <c r="S12" s="15">
        <f t="shared" si="8"/>
        <v>2.24</v>
      </c>
      <c r="T12" s="15">
        <v>0</v>
      </c>
      <c r="U12" s="15">
        <f t="shared" si="9"/>
        <v>0.7</v>
      </c>
      <c r="V12" s="15">
        <v>0</v>
      </c>
      <c r="W12" s="15">
        <f t="shared" si="10"/>
        <v>20.93</v>
      </c>
      <c r="X12" s="15">
        <v>0</v>
      </c>
      <c r="Y12" s="15">
        <f t="shared" si="2"/>
        <v>75.39</v>
      </c>
      <c r="Z12" s="15">
        <f t="shared" si="3"/>
        <v>1591</v>
      </c>
      <c r="AA12" s="13" t="s">
        <v>39</v>
      </c>
    </row>
    <row r="13" s="3" customFormat="1" ht="40.5" customHeight="1" spans="1:27">
      <c r="A13" s="12">
        <v>7</v>
      </c>
      <c r="B13" s="15" t="s">
        <v>45</v>
      </c>
      <c r="C13" s="15" t="s">
        <v>36</v>
      </c>
      <c r="D13" s="15" t="s">
        <v>37</v>
      </c>
      <c r="E13" s="16" t="s">
        <v>38</v>
      </c>
      <c r="F13" s="17">
        <v>1515.61</v>
      </c>
      <c r="G13" s="15">
        <v>0</v>
      </c>
      <c r="H13" s="15">
        <f t="shared" si="4"/>
        <v>25.76</v>
      </c>
      <c r="I13" s="15">
        <v>0</v>
      </c>
      <c r="J13" s="15">
        <f t="shared" si="5"/>
        <v>0.98</v>
      </c>
      <c r="K13" s="15">
        <v>0</v>
      </c>
      <c r="L13" s="15">
        <f t="shared" si="6"/>
        <v>6.44</v>
      </c>
      <c r="M13" s="15">
        <v>0</v>
      </c>
      <c r="N13" s="15">
        <f t="shared" si="0"/>
        <v>33.18</v>
      </c>
      <c r="O13" s="15">
        <f t="shared" si="1"/>
        <v>1482.43</v>
      </c>
      <c r="P13" s="15">
        <v>0</v>
      </c>
      <c r="Q13" s="15">
        <f t="shared" si="7"/>
        <v>51.52</v>
      </c>
      <c r="R13" s="15">
        <v>0</v>
      </c>
      <c r="S13" s="15">
        <f t="shared" si="8"/>
        <v>2.24</v>
      </c>
      <c r="T13" s="15">
        <v>0</v>
      </c>
      <c r="U13" s="15">
        <f t="shared" si="9"/>
        <v>0.7</v>
      </c>
      <c r="V13" s="15">
        <v>0</v>
      </c>
      <c r="W13" s="15">
        <f t="shared" si="10"/>
        <v>20.93</v>
      </c>
      <c r="X13" s="15">
        <v>0</v>
      </c>
      <c r="Y13" s="15">
        <f t="shared" si="2"/>
        <v>75.39</v>
      </c>
      <c r="Z13" s="15">
        <f t="shared" si="3"/>
        <v>1591</v>
      </c>
      <c r="AA13" s="13" t="s">
        <v>39</v>
      </c>
    </row>
    <row r="14" s="3" customFormat="1" ht="40.5" customHeight="1" spans="1:27">
      <c r="A14" s="12">
        <v>8</v>
      </c>
      <c r="B14" s="15" t="s">
        <v>46</v>
      </c>
      <c r="C14" s="15" t="s">
        <v>47</v>
      </c>
      <c r="D14" s="15" t="s">
        <v>37</v>
      </c>
      <c r="E14" s="16" t="s">
        <v>38</v>
      </c>
      <c r="F14" s="17">
        <v>1515.61</v>
      </c>
      <c r="G14" s="15">
        <v>0</v>
      </c>
      <c r="H14" s="15">
        <f t="shared" si="4"/>
        <v>25.76</v>
      </c>
      <c r="I14" s="15">
        <v>0</v>
      </c>
      <c r="J14" s="15">
        <f t="shared" si="5"/>
        <v>0.98</v>
      </c>
      <c r="K14" s="15">
        <v>0</v>
      </c>
      <c r="L14" s="15">
        <f t="shared" si="6"/>
        <v>6.44</v>
      </c>
      <c r="M14" s="15">
        <v>0</v>
      </c>
      <c r="N14" s="15">
        <f t="shared" si="0"/>
        <v>33.18</v>
      </c>
      <c r="O14" s="15">
        <f t="shared" si="1"/>
        <v>1482.43</v>
      </c>
      <c r="P14" s="15">
        <v>0</v>
      </c>
      <c r="Q14" s="15">
        <f t="shared" si="7"/>
        <v>51.52</v>
      </c>
      <c r="R14" s="15">
        <v>0</v>
      </c>
      <c r="S14" s="15">
        <f t="shared" si="8"/>
        <v>2.24</v>
      </c>
      <c r="T14" s="15">
        <v>0</v>
      </c>
      <c r="U14" s="15">
        <f t="shared" si="9"/>
        <v>0.7</v>
      </c>
      <c r="V14" s="15">
        <v>0</v>
      </c>
      <c r="W14" s="15">
        <f t="shared" si="10"/>
        <v>20.93</v>
      </c>
      <c r="X14" s="15">
        <v>0</v>
      </c>
      <c r="Y14" s="15">
        <f t="shared" si="2"/>
        <v>75.39</v>
      </c>
      <c r="Z14" s="15">
        <f t="shared" si="3"/>
        <v>1591</v>
      </c>
      <c r="AA14" s="13" t="s">
        <v>39</v>
      </c>
    </row>
    <row r="15" s="3" customFormat="1" ht="40.5" customHeight="1" spans="1:27">
      <c r="A15" s="12">
        <v>9</v>
      </c>
      <c r="B15" s="15" t="s">
        <v>48</v>
      </c>
      <c r="C15" s="15" t="s">
        <v>36</v>
      </c>
      <c r="D15" s="15" t="s">
        <v>37</v>
      </c>
      <c r="E15" s="16" t="s">
        <v>38</v>
      </c>
      <c r="F15" s="17">
        <v>1515.61</v>
      </c>
      <c r="G15" s="15">
        <v>0</v>
      </c>
      <c r="H15" s="15">
        <f t="shared" si="4"/>
        <v>25.76</v>
      </c>
      <c r="I15" s="15">
        <v>0</v>
      </c>
      <c r="J15" s="15">
        <f t="shared" si="5"/>
        <v>0.98</v>
      </c>
      <c r="K15" s="15">
        <v>0</v>
      </c>
      <c r="L15" s="15">
        <f t="shared" si="6"/>
        <v>6.44</v>
      </c>
      <c r="M15" s="15">
        <v>0</v>
      </c>
      <c r="N15" s="15">
        <f t="shared" si="0"/>
        <v>33.18</v>
      </c>
      <c r="O15" s="15">
        <f t="shared" si="1"/>
        <v>1482.43</v>
      </c>
      <c r="P15" s="15">
        <v>0</v>
      </c>
      <c r="Q15" s="15">
        <f t="shared" si="7"/>
        <v>51.52</v>
      </c>
      <c r="R15" s="15">
        <v>0</v>
      </c>
      <c r="S15" s="15">
        <f t="shared" si="8"/>
        <v>2.24</v>
      </c>
      <c r="T15" s="15">
        <v>0</v>
      </c>
      <c r="U15" s="15">
        <f t="shared" si="9"/>
        <v>0.7</v>
      </c>
      <c r="V15" s="15">
        <v>0</v>
      </c>
      <c r="W15" s="15">
        <f t="shared" si="10"/>
        <v>20.93</v>
      </c>
      <c r="X15" s="15">
        <v>0</v>
      </c>
      <c r="Y15" s="15">
        <f t="shared" si="2"/>
        <v>75.39</v>
      </c>
      <c r="Z15" s="15">
        <f t="shared" si="3"/>
        <v>1591</v>
      </c>
      <c r="AA15" s="13" t="s">
        <v>39</v>
      </c>
    </row>
    <row r="16" s="3" customFormat="1" ht="40.5" customHeight="1" spans="1:27">
      <c r="A16" s="12">
        <v>10</v>
      </c>
      <c r="B16" s="15" t="s">
        <v>49</v>
      </c>
      <c r="C16" s="15" t="s">
        <v>36</v>
      </c>
      <c r="D16" s="15" t="s">
        <v>37</v>
      </c>
      <c r="E16" s="16" t="s">
        <v>38</v>
      </c>
      <c r="F16" s="17">
        <v>1515.61</v>
      </c>
      <c r="G16" s="15">
        <v>0</v>
      </c>
      <c r="H16" s="15">
        <f t="shared" si="4"/>
        <v>25.76</v>
      </c>
      <c r="I16" s="15">
        <v>0</v>
      </c>
      <c r="J16" s="15">
        <f t="shared" si="5"/>
        <v>0.98</v>
      </c>
      <c r="K16" s="15">
        <v>0</v>
      </c>
      <c r="L16" s="15">
        <f t="shared" si="6"/>
        <v>6.44</v>
      </c>
      <c r="M16" s="15">
        <v>0</v>
      </c>
      <c r="N16" s="15">
        <f t="shared" si="0"/>
        <v>33.18</v>
      </c>
      <c r="O16" s="15">
        <f t="shared" si="1"/>
        <v>1482.43</v>
      </c>
      <c r="P16" s="15">
        <v>0</v>
      </c>
      <c r="Q16" s="15">
        <f t="shared" si="7"/>
        <v>51.52</v>
      </c>
      <c r="R16" s="15">
        <v>0</v>
      </c>
      <c r="S16" s="15">
        <f t="shared" si="8"/>
        <v>2.24</v>
      </c>
      <c r="T16" s="15">
        <v>0</v>
      </c>
      <c r="U16" s="15">
        <f t="shared" si="9"/>
        <v>0.7</v>
      </c>
      <c r="V16" s="15">
        <v>0</v>
      </c>
      <c r="W16" s="15">
        <f t="shared" si="10"/>
        <v>20.93</v>
      </c>
      <c r="X16" s="15">
        <v>0</v>
      </c>
      <c r="Y16" s="15">
        <f t="shared" si="2"/>
        <v>75.39</v>
      </c>
      <c r="Z16" s="15">
        <f t="shared" si="3"/>
        <v>1591</v>
      </c>
      <c r="AA16" s="13" t="s">
        <v>39</v>
      </c>
    </row>
    <row r="17" s="3" customFormat="1" ht="40.5" customHeight="1" spans="1:27">
      <c r="A17" s="12">
        <v>11</v>
      </c>
      <c r="B17" s="15" t="s">
        <v>50</v>
      </c>
      <c r="C17" s="15" t="s">
        <v>36</v>
      </c>
      <c r="D17" s="15" t="s">
        <v>37</v>
      </c>
      <c r="E17" s="15" t="s">
        <v>51</v>
      </c>
      <c r="F17" s="17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f>7.36*4</f>
        <v>29.44</v>
      </c>
      <c r="R17" s="15">
        <v>0</v>
      </c>
      <c r="S17" s="15">
        <f>0.32*4</f>
        <v>1.28</v>
      </c>
      <c r="T17" s="15">
        <v>0</v>
      </c>
      <c r="U17" s="15">
        <f>0.1*4</f>
        <v>0.4</v>
      </c>
      <c r="V17" s="15">
        <v>0</v>
      </c>
      <c r="W17" s="15">
        <f>2.99*4</f>
        <v>11.96</v>
      </c>
      <c r="X17" s="15">
        <v>0</v>
      </c>
      <c r="Y17" s="15">
        <f t="shared" si="2"/>
        <v>43.08</v>
      </c>
      <c r="Z17" s="15">
        <f t="shared" si="3"/>
        <v>43.08</v>
      </c>
      <c r="AA17" s="13" t="s">
        <v>52</v>
      </c>
    </row>
    <row r="18" s="3" customFormat="1" ht="40.5" customHeight="1" spans="1:27">
      <c r="A18" s="12">
        <v>12</v>
      </c>
      <c r="B18" s="15" t="s">
        <v>53</v>
      </c>
      <c r="C18" s="15" t="s">
        <v>36</v>
      </c>
      <c r="D18" s="15" t="s">
        <v>37</v>
      </c>
      <c r="E18" s="16" t="s">
        <v>51</v>
      </c>
      <c r="F18" s="17">
        <v>3900</v>
      </c>
      <c r="G18" s="15">
        <f>339.52*2</f>
        <v>679.04</v>
      </c>
      <c r="H18" s="15">
        <f t="shared" ref="H18:H29" si="11">3.68*7</f>
        <v>25.76</v>
      </c>
      <c r="I18" s="15">
        <f>12.73*2</f>
        <v>25.46</v>
      </c>
      <c r="J18" s="15">
        <f t="shared" ref="J18:J29" si="12">0.14*7</f>
        <v>0.98</v>
      </c>
      <c r="K18" s="15">
        <f>84.88*2</f>
        <v>169.76</v>
      </c>
      <c r="L18" s="15">
        <f t="shared" ref="L18:L29" si="13">0.92*7</f>
        <v>6.44</v>
      </c>
      <c r="M18" s="15">
        <v>4</v>
      </c>
      <c r="N18" s="15">
        <f t="shared" ref="N18:N34" si="14">SUM(G18:M18)</f>
        <v>911.44</v>
      </c>
      <c r="O18" s="15">
        <f t="shared" ref="O18:O34" si="15">F18-N18</f>
        <v>2988.56</v>
      </c>
      <c r="P18" s="15">
        <f>679.04*2</f>
        <v>1358.08</v>
      </c>
      <c r="Q18" s="15">
        <f t="shared" ref="Q18:Q29" si="16">7.36*7</f>
        <v>51.52</v>
      </c>
      <c r="R18" s="15">
        <f>29.71*2</f>
        <v>59.42</v>
      </c>
      <c r="S18" s="15">
        <f t="shared" ref="S18:S29" si="17">0.32*7</f>
        <v>2.24</v>
      </c>
      <c r="T18" s="15">
        <f>9.76*2</f>
        <v>19.52</v>
      </c>
      <c r="U18" s="15">
        <f t="shared" ref="U18:U29" si="18">0.1*7</f>
        <v>0.7</v>
      </c>
      <c r="V18" s="15">
        <f>275.86*2</f>
        <v>551.72</v>
      </c>
      <c r="W18" s="15">
        <f t="shared" ref="W18:W29" si="19">2.99*7</f>
        <v>20.93</v>
      </c>
      <c r="X18" s="15">
        <v>6</v>
      </c>
      <c r="Y18" s="15">
        <f t="shared" ref="Y18:Y34" si="20">SUM(P18:X18)</f>
        <v>2070.13</v>
      </c>
      <c r="Z18" s="15">
        <f t="shared" ref="Z18:Z35" si="21">F18+Y18</f>
        <v>5970.13</v>
      </c>
      <c r="AA18" s="13"/>
    </row>
    <row r="19" s="3" customFormat="1" ht="40.5" customHeight="1" spans="1:27">
      <c r="A19" s="12">
        <v>13</v>
      </c>
      <c r="B19" s="15" t="s">
        <v>54</v>
      </c>
      <c r="C19" s="15" t="s">
        <v>36</v>
      </c>
      <c r="D19" s="15" t="s">
        <v>37</v>
      </c>
      <c r="E19" s="16" t="s">
        <v>51</v>
      </c>
      <c r="F19" s="17">
        <v>3900</v>
      </c>
      <c r="G19" s="15">
        <f>339.52*2</f>
        <v>679.04</v>
      </c>
      <c r="H19" s="15">
        <f t="shared" si="11"/>
        <v>25.76</v>
      </c>
      <c r="I19" s="15">
        <f>12.73*2</f>
        <v>25.46</v>
      </c>
      <c r="J19" s="15">
        <f t="shared" si="12"/>
        <v>0.98</v>
      </c>
      <c r="K19" s="15">
        <f>84.88*2</f>
        <v>169.76</v>
      </c>
      <c r="L19" s="15">
        <f t="shared" si="13"/>
        <v>6.44</v>
      </c>
      <c r="M19" s="15">
        <v>4</v>
      </c>
      <c r="N19" s="15">
        <f t="shared" si="14"/>
        <v>911.44</v>
      </c>
      <c r="O19" s="15">
        <f t="shared" si="15"/>
        <v>2988.56</v>
      </c>
      <c r="P19" s="15">
        <f>679.04*2</f>
        <v>1358.08</v>
      </c>
      <c r="Q19" s="15">
        <f t="shared" si="16"/>
        <v>51.52</v>
      </c>
      <c r="R19" s="15">
        <f>29.71*2</f>
        <v>59.42</v>
      </c>
      <c r="S19" s="15">
        <f t="shared" si="17"/>
        <v>2.24</v>
      </c>
      <c r="T19" s="15">
        <f>9.76*2</f>
        <v>19.52</v>
      </c>
      <c r="U19" s="15">
        <f t="shared" si="18"/>
        <v>0.7</v>
      </c>
      <c r="V19" s="15">
        <f>275.86*2</f>
        <v>551.72</v>
      </c>
      <c r="W19" s="15">
        <f t="shared" si="19"/>
        <v>20.93</v>
      </c>
      <c r="X19" s="15">
        <v>6</v>
      </c>
      <c r="Y19" s="15">
        <f t="shared" si="20"/>
        <v>2070.13</v>
      </c>
      <c r="Z19" s="15">
        <f t="shared" si="21"/>
        <v>5970.13</v>
      </c>
      <c r="AA19" s="13"/>
    </row>
    <row r="20" s="3" customFormat="1" ht="40.5" customHeight="1" spans="1:27">
      <c r="A20" s="12">
        <v>14</v>
      </c>
      <c r="B20" s="15" t="s">
        <v>55</v>
      </c>
      <c r="C20" s="15" t="s">
        <v>36</v>
      </c>
      <c r="D20" s="15" t="s">
        <v>37</v>
      </c>
      <c r="E20" s="16" t="s">
        <v>51</v>
      </c>
      <c r="F20" s="17">
        <v>3900</v>
      </c>
      <c r="G20" s="15">
        <f t="shared" ref="G20:G34" si="22">339.52*2</f>
        <v>679.04</v>
      </c>
      <c r="H20" s="15">
        <f t="shared" si="11"/>
        <v>25.76</v>
      </c>
      <c r="I20" s="15">
        <f t="shared" ref="I20:I34" si="23">12.73*2</f>
        <v>25.46</v>
      </c>
      <c r="J20" s="15">
        <f t="shared" si="12"/>
        <v>0.98</v>
      </c>
      <c r="K20" s="15">
        <f t="shared" ref="K20:K34" si="24">84.88*2</f>
        <v>169.76</v>
      </c>
      <c r="L20" s="15">
        <f t="shared" si="13"/>
        <v>6.44</v>
      </c>
      <c r="M20" s="15">
        <v>4</v>
      </c>
      <c r="N20" s="15">
        <f t="shared" si="14"/>
        <v>911.44</v>
      </c>
      <c r="O20" s="15">
        <f t="shared" si="15"/>
        <v>2988.56</v>
      </c>
      <c r="P20" s="15">
        <f t="shared" ref="P20:P34" si="25">679.04*2</f>
        <v>1358.08</v>
      </c>
      <c r="Q20" s="15">
        <f t="shared" si="16"/>
        <v>51.52</v>
      </c>
      <c r="R20" s="15">
        <f t="shared" ref="R20:R34" si="26">29.71*2</f>
        <v>59.42</v>
      </c>
      <c r="S20" s="15">
        <f t="shared" si="17"/>
        <v>2.24</v>
      </c>
      <c r="T20" s="15">
        <f t="shared" ref="T20:T34" si="27">9.76*2</f>
        <v>19.52</v>
      </c>
      <c r="U20" s="15">
        <f t="shared" si="18"/>
        <v>0.7</v>
      </c>
      <c r="V20" s="15">
        <f t="shared" ref="V20:V34" si="28">275.86*2</f>
        <v>551.72</v>
      </c>
      <c r="W20" s="15">
        <f t="shared" si="19"/>
        <v>20.93</v>
      </c>
      <c r="X20" s="15">
        <v>6</v>
      </c>
      <c r="Y20" s="15">
        <f t="shared" si="20"/>
        <v>2070.13</v>
      </c>
      <c r="Z20" s="15">
        <f t="shared" si="21"/>
        <v>5970.13</v>
      </c>
      <c r="AA20" s="13"/>
    </row>
    <row r="21" s="3" customFormat="1" ht="40.5" customHeight="1" spans="1:27">
      <c r="A21" s="12">
        <v>15</v>
      </c>
      <c r="B21" s="15" t="s">
        <v>56</v>
      </c>
      <c r="C21" s="15" t="s">
        <v>36</v>
      </c>
      <c r="D21" s="15" t="s">
        <v>37</v>
      </c>
      <c r="E21" s="16" t="s">
        <v>51</v>
      </c>
      <c r="F21" s="17">
        <v>3900</v>
      </c>
      <c r="G21" s="15">
        <f t="shared" si="22"/>
        <v>679.04</v>
      </c>
      <c r="H21" s="15">
        <f t="shared" si="11"/>
        <v>25.76</v>
      </c>
      <c r="I21" s="15">
        <f t="shared" si="23"/>
        <v>25.46</v>
      </c>
      <c r="J21" s="15">
        <f t="shared" si="12"/>
        <v>0.98</v>
      </c>
      <c r="K21" s="15">
        <f t="shared" si="24"/>
        <v>169.76</v>
      </c>
      <c r="L21" s="15">
        <f t="shared" si="13"/>
        <v>6.44</v>
      </c>
      <c r="M21" s="15">
        <v>4</v>
      </c>
      <c r="N21" s="15">
        <f t="shared" si="14"/>
        <v>911.44</v>
      </c>
      <c r="O21" s="15">
        <f t="shared" si="15"/>
        <v>2988.56</v>
      </c>
      <c r="P21" s="15">
        <f t="shared" si="25"/>
        <v>1358.08</v>
      </c>
      <c r="Q21" s="15">
        <f t="shared" si="16"/>
        <v>51.52</v>
      </c>
      <c r="R21" s="15">
        <f t="shared" si="26"/>
        <v>59.42</v>
      </c>
      <c r="S21" s="15">
        <f t="shared" si="17"/>
        <v>2.24</v>
      </c>
      <c r="T21" s="15">
        <f t="shared" si="27"/>
        <v>19.52</v>
      </c>
      <c r="U21" s="15">
        <f t="shared" si="18"/>
        <v>0.7</v>
      </c>
      <c r="V21" s="15">
        <f t="shared" si="28"/>
        <v>551.72</v>
      </c>
      <c r="W21" s="15">
        <f t="shared" si="19"/>
        <v>20.93</v>
      </c>
      <c r="X21" s="15">
        <v>6</v>
      </c>
      <c r="Y21" s="15">
        <f t="shared" si="20"/>
        <v>2070.13</v>
      </c>
      <c r="Z21" s="15">
        <f t="shared" si="21"/>
        <v>5970.13</v>
      </c>
      <c r="AA21" s="13"/>
    </row>
    <row r="22" s="3" customFormat="1" ht="40.5" customHeight="1" spans="1:27">
      <c r="A22" s="12">
        <v>16</v>
      </c>
      <c r="B22" s="15" t="s">
        <v>57</v>
      </c>
      <c r="C22" s="15" t="s">
        <v>36</v>
      </c>
      <c r="D22" s="15" t="s">
        <v>37</v>
      </c>
      <c r="E22" s="16" t="s">
        <v>51</v>
      </c>
      <c r="F22" s="17">
        <v>3900</v>
      </c>
      <c r="G22" s="15">
        <f t="shared" si="22"/>
        <v>679.04</v>
      </c>
      <c r="H22" s="15">
        <f t="shared" si="11"/>
        <v>25.76</v>
      </c>
      <c r="I22" s="15">
        <f t="shared" si="23"/>
        <v>25.46</v>
      </c>
      <c r="J22" s="15">
        <f t="shared" si="12"/>
        <v>0.98</v>
      </c>
      <c r="K22" s="15">
        <f t="shared" si="24"/>
        <v>169.76</v>
      </c>
      <c r="L22" s="15">
        <f t="shared" si="13"/>
        <v>6.44</v>
      </c>
      <c r="M22" s="15">
        <v>4</v>
      </c>
      <c r="N22" s="15">
        <f t="shared" si="14"/>
        <v>911.44</v>
      </c>
      <c r="O22" s="15">
        <f t="shared" si="15"/>
        <v>2988.56</v>
      </c>
      <c r="P22" s="15">
        <f t="shared" si="25"/>
        <v>1358.08</v>
      </c>
      <c r="Q22" s="15">
        <f t="shared" si="16"/>
        <v>51.52</v>
      </c>
      <c r="R22" s="15">
        <f t="shared" si="26"/>
        <v>59.42</v>
      </c>
      <c r="S22" s="15">
        <f t="shared" si="17"/>
        <v>2.24</v>
      </c>
      <c r="T22" s="15">
        <f t="shared" si="27"/>
        <v>19.52</v>
      </c>
      <c r="U22" s="15">
        <f t="shared" si="18"/>
        <v>0.7</v>
      </c>
      <c r="V22" s="15">
        <f t="shared" si="28"/>
        <v>551.72</v>
      </c>
      <c r="W22" s="15">
        <f t="shared" si="19"/>
        <v>20.93</v>
      </c>
      <c r="X22" s="15">
        <v>6</v>
      </c>
      <c r="Y22" s="15">
        <f t="shared" si="20"/>
        <v>2070.13</v>
      </c>
      <c r="Z22" s="15">
        <f t="shared" si="21"/>
        <v>5970.13</v>
      </c>
      <c r="AA22" s="13"/>
    </row>
    <row r="23" s="3" customFormat="1" ht="40.5" customHeight="1" spans="1:27">
      <c r="A23" s="12">
        <v>17</v>
      </c>
      <c r="B23" s="15" t="s">
        <v>58</v>
      </c>
      <c r="C23" s="15" t="s">
        <v>36</v>
      </c>
      <c r="D23" s="15" t="s">
        <v>37</v>
      </c>
      <c r="E23" s="16" t="s">
        <v>51</v>
      </c>
      <c r="F23" s="17">
        <v>3900</v>
      </c>
      <c r="G23" s="15">
        <f t="shared" si="22"/>
        <v>679.04</v>
      </c>
      <c r="H23" s="15">
        <f t="shared" si="11"/>
        <v>25.76</v>
      </c>
      <c r="I23" s="15">
        <f t="shared" si="23"/>
        <v>25.46</v>
      </c>
      <c r="J23" s="15">
        <f t="shared" si="12"/>
        <v>0.98</v>
      </c>
      <c r="K23" s="15">
        <f t="shared" si="24"/>
        <v>169.76</v>
      </c>
      <c r="L23" s="15">
        <f t="shared" si="13"/>
        <v>6.44</v>
      </c>
      <c r="M23" s="15">
        <v>4</v>
      </c>
      <c r="N23" s="15">
        <f t="shared" si="14"/>
        <v>911.44</v>
      </c>
      <c r="O23" s="15">
        <f t="shared" si="15"/>
        <v>2988.56</v>
      </c>
      <c r="P23" s="15">
        <f t="shared" si="25"/>
        <v>1358.08</v>
      </c>
      <c r="Q23" s="15">
        <f t="shared" si="16"/>
        <v>51.52</v>
      </c>
      <c r="R23" s="15">
        <f t="shared" si="26"/>
        <v>59.42</v>
      </c>
      <c r="S23" s="15">
        <f t="shared" si="17"/>
        <v>2.24</v>
      </c>
      <c r="T23" s="15">
        <f t="shared" si="27"/>
        <v>19.52</v>
      </c>
      <c r="U23" s="15">
        <f t="shared" si="18"/>
        <v>0.7</v>
      </c>
      <c r="V23" s="15">
        <f t="shared" si="28"/>
        <v>551.72</v>
      </c>
      <c r="W23" s="15">
        <f t="shared" si="19"/>
        <v>20.93</v>
      </c>
      <c r="X23" s="15">
        <v>6</v>
      </c>
      <c r="Y23" s="15">
        <f t="shared" si="20"/>
        <v>2070.13</v>
      </c>
      <c r="Z23" s="15">
        <f t="shared" si="21"/>
        <v>5970.13</v>
      </c>
      <c r="AA23" s="13"/>
    </row>
    <row r="24" s="3" customFormat="1" ht="40.5" customHeight="1" spans="1:27">
      <c r="A24" s="12">
        <v>18</v>
      </c>
      <c r="B24" s="15" t="s">
        <v>59</v>
      </c>
      <c r="C24" s="15" t="s">
        <v>36</v>
      </c>
      <c r="D24" s="15" t="s">
        <v>37</v>
      </c>
      <c r="E24" s="16" t="s">
        <v>51</v>
      </c>
      <c r="F24" s="17">
        <v>3900</v>
      </c>
      <c r="G24" s="15">
        <f t="shared" si="22"/>
        <v>679.04</v>
      </c>
      <c r="H24" s="15">
        <f t="shared" si="11"/>
        <v>25.76</v>
      </c>
      <c r="I24" s="15">
        <f t="shared" si="23"/>
        <v>25.46</v>
      </c>
      <c r="J24" s="15">
        <f t="shared" si="12"/>
        <v>0.98</v>
      </c>
      <c r="K24" s="15">
        <f t="shared" si="24"/>
        <v>169.76</v>
      </c>
      <c r="L24" s="15">
        <f t="shared" si="13"/>
        <v>6.44</v>
      </c>
      <c r="M24" s="15">
        <v>4</v>
      </c>
      <c r="N24" s="15">
        <f t="shared" si="14"/>
        <v>911.44</v>
      </c>
      <c r="O24" s="15">
        <f t="shared" si="15"/>
        <v>2988.56</v>
      </c>
      <c r="P24" s="15">
        <f t="shared" si="25"/>
        <v>1358.08</v>
      </c>
      <c r="Q24" s="15">
        <f t="shared" si="16"/>
        <v>51.52</v>
      </c>
      <c r="R24" s="15">
        <f t="shared" si="26"/>
        <v>59.42</v>
      </c>
      <c r="S24" s="15">
        <f t="shared" si="17"/>
        <v>2.24</v>
      </c>
      <c r="T24" s="15">
        <f t="shared" si="27"/>
        <v>19.52</v>
      </c>
      <c r="U24" s="15">
        <f t="shared" si="18"/>
        <v>0.7</v>
      </c>
      <c r="V24" s="15">
        <f t="shared" si="28"/>
        <v>551.72</v>
      </c>
      <c r="W24" s="15">
        <f t="shared" si="19"/>
        <v>20.93</v>
      </c>
      <c r="X24" s="15">
        <v>6</v>
      </c>
      <c r="Y24" s="15">
        <f t="shared" si="20"/>
        <v>2070.13</v>
      </c>
      <c r="Z24" s="15">
        <f t="shared" si="21"/>
        <v>5970.13</v>
      </c>
      <c r="AA24" s="13"/>
    </row>
    <row r="25" s="3" customFormat="1" ht="40.5" customHeight="1" spans="1:27">
      <c r="A25" s="12">
        <v>19</v>
      </c>
      <c r="B25" s="15" t="s">
        <v>60</v>
      </c>
      <c r="C25" s="15" t="s">
        <v>36</v>
      </c>
      <c r="D25" s="15" t="s">
        <v>37</v>
      </c>
      <c r="E25" s="16" t="s">
        <v>51</v>
      </c>
      <c r="F25" s="17">
        <v>3900</v>
      </c>
      <c r="G25" s="15">
        <f t="shared" si="22"/>
        <v>679.04</v>
      </c>
      <c r="H25" s="15">
        <f t="shared" si="11"/>
        <v>25.76</v>
      </c>
      <c r="I25" s="15">
        <f t="shared" si="23"/>
        <v>25.46</v>
      </c>
      <c r="J25" s="15">
        <f t="shared" si="12"/>
        <v>0.98</v>
      </c>
      <c r="K25" s="15">
        <f t="shared" si="24"/>
        <v>169.76</v>
      </c>
      <c r="L25" s="15">
        <f t="shared" si="13"/>
        <v>6.44</v>
      </c>
      <c r="M25" s="15">
        <v>4</v>
      </c>
      <c r="N25" s="15">
        <f t="shared" si="14"/>
        <v>911.44</v>
      </c>
      <c r="O25" s="15">
        <f t="shared" si="15"/>
        <v>2988.56</v>
      </c>
      <c r="P25" s="15">
        <f t="shared" si="25"/>
        <v>1358.08</v>
      </c>
      <c r="Q25" s="15">
        <f t="shared" si="16"/>
        <v>51.52</v>
      </c>
      <c r="R25" s="15">
        <f t="shared" si="26"/>
        <v>59.42</v>
      </c>
      <c r="S25" s="15">
        <f t="shared" si="17"/>
        <v>2.24</v>
      </c>
      <c r="T25" s="15">
        <f t="shared" si="27"/>
        <v>19.52</v>
      </c>
      <c r="U25" s="15">
        <f t="shared" si="18"/>
        <v>0.7</v>
      </c>
      <c r="V25" s="15">
        <f t="shared" si="28"/>
        <v>551.72</v>
      </c>
      <c r="W25" s="15">
        <f t="shared" si="19"/>
        <v>20.93</v>
      </c>
      <c r="X25" s="15">
        <v>6</v>
      </c>
      <c r="Y25" s="15">
        <f t="shared" si="20"/>
        <v>2070.13</v>
      </c>
      <c r="Z25" s="15">
        <f t="shared" si="21"/>
        <v>5970.13</v>
      </c>
      <c r="AA25" s="13"/>
    </row>
    <row r="26" s="3" customFormat="1" ht="40.5" customHeight="1" spans="1:27">
      <c r="A26" s="12">
        <v>20</v>
      </c>
      <c r="B26" s="15" t="s">
        <v>61</v>
      </c>
      <c r="C26" s="15" t="s">
        <v>36</v>
      </c>
      <c r="D26" s="15" t="s">
        <v>37</v>
      </c>
      <c r="E26" s="16" t="s">
        <v>51</v>
      </c>
      <c r="F26" s="17">
        <v>3900</v>
      </c>
      <c r="G26" s="15">
        <f t="shared" si="22"/>
        <v>679.04</v>
      </c>
      <c r="H26" s="15">
        <f t="shared" si="11"/>
        <v>25.76</v>
      </c>
      <c r="I26" s="15">
        <f t="shared" si="23"/>
        <v>25.46</v>
      </c>
      <c r="J26" s="15">
        <f t="shared" si="12"/>
        <v>0.98</v>
      </c>
      <c r="K26" s="15">
        <f t="shared" si="24"/>
        <v>169.76</v>
      </c>
      <c r="L26" s="15">
        <f t="shared" si="13"/>
        <v>6.44</v>
      </c>
      <c r="M26" s="15">
        <v>4</v>
      </c>
      <c r="N26" s="15">
        <f t="shared" si="14"/>
        <v>911.44</v>
      </c>
      <c r="O26" s="15">
        <f t="shared" si="15"/>
        <v>2988.56</v>
      </c>
      <c r="P26" s="15">
        <f t="shared" si="25"/>
        <v>1358.08</v>
      </c>
      <c r="Q26" s="15">
        <f t="shared" si="16"/>
        <v>51.52</v>
      </c>
      <c r="R26" s="15">
        <f t="shared" si="26"/>
        <v>59.42</v>
      </c>
      <c r="S26" s="15">
        <f t="shared" si="17"/>
        <v>2.24</v>
      </c>
      <c r="T26" s="15">
        <f t="shared" si="27"/>
        <v>19.52</v>
      </c>
      <c r="U26" s="15">
        <f t="shared" si="18"/>
        <v>0.7</v>
      </c>
      <c r="V26" s="15">
        <f t="shared" si="28"/>
        <v>551.72</v>
      </c>
      <c r="W26" s="15">
        <f t="shared" si="19"/>
        <v>20.93</v>
      </c>
      <c r="X26" s="15">
        <v>6</v>
      </c>
      <c r="Y26" s="15">
        <f t="shared" si="20"/>
        <v>2070.13</v>
      </c>
      <c r="Z26" s="15">
        <f t="shared" si="21"/>
        <v>5970.13</v>
      </c>
      <c r="AA26" s="13"/>
    </row>
    <row r="27" s="3" customFormat="1" ht="40.5" customHeight="1" spans="1:27">
      <c r="A27" s="12">
        <v>21</v>
      </c>
      <c r="B27" s="15" t="s">
        <v>62</v>
      </c>
      <c r="C27" s="15" t="s">
        <v>36</v>
      </c>
      <c r="D27" s="15" t="s">
        <v>37</v>
      </c>
      <c r="E27" s="16" t="s">
        <v>51</v>
      </c>
      <c r="F27" s="17">
        <v>3900</v>
      </c>
      <c r="G27" s="15">
        <f t="shared" si="22"/>
        <v>679.04</v>
      </c>
      <c r="H27" s="15">
        <f t="shared" si="11"/>
        <v>25.76</v>
      </c>
      <c r="I27" s="15">
        <f t="shared" si="23"/>
        <v>25.46</v>
      </c>
      <c r="J27" s="15">
        <f t="shared" si="12"/>
        <v>0.98</v>
      </c>
      <c r="K27" s="15">
        <f t="shared" si="24"/>
        <v>169.76</v>
      </c>
      <c r="L27" s="15">
        <f t="shared" si="13"/>
        <v>6.44</v>
      </c>
      <c r="M27" s="15">
        <v>4</v>
      </c>
      <c r="N27" s="15">
        <f t="shared" si="14"/>
        <v>911.44</v>
      </c>
      <c r="O27" s="15">
        <f t="shared" si="15"/>
        <v>2988.56</v>
      </c>
      <c r="P27" s="15">
        <f t="shared" si="25"/>
        <v>1358.08</v>
      </c>
      <c r="Q27" s="15">
        <f t="shared" si="16"/>
        <v>51.52</v>
      </c>
      <c r="R27" s="15">
        <f t="shared" si="26"/>
        <v>59.42</v>
      </c>
      <c r="S27" s="15">
        <f t="shared" si="17"/>
        <v>2.24</v>
      </c>
      <c r="T27" s="15">
        <f t="shared" si="27"/>
        <v>19.52</v>
      </c>
      <c r="U27" s="15">
        <f t="shared" si="18"/>
        <v>0.7</v>
      </c>
      <c r="V27" s="15">
        <f t="shared" si="28"/>
        <v>551.72</v>
      </c>
      <c r="W27" s="15">
        <f t="shared" si="19"/>
        <v>20.93</v>
      </c>
      <c r="X27" s="15">
        <v>6</v>
      </c>
      <c r="Y27" s="15">
        <f t="shared" si="20"/>
        <v>2070.13</v>
      </c>
      <c r="Z27" s="15">
        <f t="shared" si="21"/>
        <v>5970.13</v>
      </c>
      <c r="AA27" s="13"/>
    </row>
    <row r="28" s="3" customFormat="1" ht="40.5" customHeight="1" spans="1:27">
      <c r="A28" s="12">
        <v>22</v>
      </c>
      <c r="B28" s="15" t="s">
        <v>63</v>
      </c>
      <c r="C28" s="15" t="s">
        <v>36</v>
      </c>
      <c r="D28" s="15" t="s">
        <v>37</v>
      </c>
      <c r="E28" s="16" t="s">
        <v>64</v>
      </c>
      <c r="F28" s="17">
        <v>3900</v>
      </c>
      <c r="G28" s="15">
        <f t="shared" si="22"/>
        <v>679.04</v>
      </c>
      <c r="H28" s="15">
        <f t="shared" si="11"/>
        <v>25.76</v>
      </c>
      <c r="I28" s="15">
        <f t="shared" si="23"/>
        <v>25.46</v>
      </c>
      <c r="J28" s="15">
        <f t="shared" si="12"/>
        <v>0.98</v>
      </c>
      <c r="K28" s="15">
        <f t="shared" si="24"/>
        <v>169.76</v>
      </c>
      <c r="L28" s="15">
        <f t="shared" si="13"/>
        <v>6.44</v>
      </c>
      <c r="M28" s="15">
        <v>4</v>
      </c>
      <c r="N28" s="15">
        <f t="shared" si="14"/>
        <v>911.44</v>
      </c>
      <c r="O28" s="15">
        <f t="shared" si="15"/>
        <v>2988.56</v>
      </c>
      <c r="P28" s="15">
        <f t="shared" si="25"/>
        <v>1358.08</v>
      </c>
      <c r="Q28" s="15">
        <f t="shared" si="16"/>
        <v>51.52</v>
      </c>
      <c r="R28" s="15">
        <f t="shared" si="26"/>
        <v>59.42</v>
      </c>
      <c r="S28" s="15">
        <f t="shared" si="17"/>
        <v>2.24</v>
      </c>
      <c r="T28" s="15">
        <f t="shared" si="27"/>
        <v>19.52</v>
      </c>
      <c r="U28" s="15">
        <f t="shared" si="18"/>
        <v>0.7</v>
      </c>
      <c r="V28" s="15">
        <f t="shared" si="28"/>
        <v>551.72</v>
      </c>
      <c r="W28" s="15">
        <f t="shared" si="19"/>
        <v>20.93</v>
      </c>
      <c r="X28" s="15">
        <v>6</v>
      </c>
      <c r="Y28" s="15">
        <f t="shared" si="20"/>
        <v>2070.13</v>
      </c>
      <c r="Z28" s="15">
        <f t="shared" si="21"/>
        <v>5970.13</v>
      </c>
      <c r="AA28" s="13"/>
    </row>
    <row r="29" s="3" customFormat="1" ht="40.5" customHeight="1" spans="1:27">
      <c r="A29" s="12">
        <v>23</v>
      </c>
      <c r="B29" s="15" t="s">
        <v>65</v>
      </c>
      <c r="C29" s="15" t="s">
        <v>36</v>
      </c>
      <c r="D29" s="15" t="s">
        <v>37</v>
      </c>
      <c r="E29" s="16" t="s">
        <v>64</v>
      </c>
      <c r="F29" s="17">
        <v>3900</v>
      </c>
      <c r="G29" s="15">
        <f t="shared" si="22"/>
        <v>679.04</v>
      </c>
      <c r="H29" s="15">
        <f t="shared" si="11"/>
        <v>25.76</v>
      </c>
      <c r="I29" s="15">
        <f t="shared" si="23"/>
        <v>25.46</v>
      </c>
      <c r="J29" s="15">
        <f t="shared" si="12"/>
        <v>0.98</v>
      </c>
      <c r="K29" s="15">
        <f t="shared" si="24"/>
        <v>169.76</v>
      </c>
      <c r="L29" s="15">
        <f t="shared" si="13"/>
        <v>6.44</v>
      </c>
      <c r="M29" s="15">
        <v>4</v>
      </c>
      <c r="N29" s="15">
        <f t="shared" si="14"/>
        <v>911.44</v>
      </c>
      <c r="O29" s="15">
        <f t="shared" si="15"/>
        <v>2988.56</v>
      </c>
      <c r="P29" s="15">
        <f t="shared" si="25"/>
        <v>1358.08</v>
      </c>
      <c r="Q29" s="15">
        <f t="shared" si="16"/>
        <v>51.52</v>
      </c>
      <c r="R29" s="15">
        <f t="shared" si="26"/>
        <v>59.42</v>
      </c>
      <c r="S29" s="15">
        <f t="shared" si="17"/>
        <v>2.24</v>
      </c>
      <c r="T29" s="15">
        <f t="shared" si="27"/>
        <v>19.52</v>
      </c>
      <c r="U29" s="15">
        <f t="shared" si="18"/>
        <v>0.7</v>
      </c>
      <c r="V29" s="15">
        <f t="shared" si="28"/>
        <v>551.72</v>
      </c>
      <c r="W29" s="15">
        <f t="shared" si="19"/>
        <v>20.93</v>
      </c>
      <c r="X29" s="15">
        <v>6</v>
      </c>
      <c r="Y29" s="15">
        <f t="shared" si="20"/>
        <v>2070.13</v>
      </c>
      <c r="Z29" s="15">
        <f t="shared" si="21"/>
        <v>5970.13</v>
      </c>
      <c r="AA29" s="13"/>
    </row>
    <row r="30" s="3" customFormat="1" ht="40.5" customHeight="1" spans="1:27">
      <c r="A30" s="12">
        <v>24</v>
      </c>
      <c r="B30" s="18" t="s">
        <v>66</v>
      </c>
      <c r="C30" s="15" t="s">
        <v>36</v>
      </c>
      <c r="D30" s="15" t="s">
        <v>37</v>
      </c>
      <c r="E30" s="16" t="s">
        <v>67</v>
      </c>
      <c r="F30" s="17">
        <v>3900</v>
      </c>
      <c r="G30" s="15">
        <f t="shared" si="22"/>
        <v>679.04</v>
      </c>
      <c r="H30" s="15">
        <f>3.68</f>
        <v>3.68</v>
      </c>
      <c r="I30" s="15">
        <f t="shared" si="23"/>
        <v>25.46</v>
      </c>
      <c r="J30" s="15">
        <v>0.14</v>
      </c>
      <c r="K30" s="15">
        <f t="shared" si="24"/>
        <v>169.76</v>
      </c>
      <c r="L30" s="15">
        <v>0.92</v>
      </c>
      <c r="M30" s="15">
        <v>4</v>
      </c>
      <c r="N30" s="15">
        <f t="shared" si="14"/>
        <v>883</v>
      </c>
      <c r="O30" s="15">
        <f t="shared" si="15"/>
        <v>3017</v>
      </c>
      <c r="P30" s="15">
        <f t="shared" si="25"/>
        <v>1358.08</v>
      </c>
      <c r="Q30" s="15">
        <v>7.36</v>
      </c>
      <c r="R30" s="15">
        <f t="shared" si="26"/>
        <v>59.42</v>
      </c>
      <c r="S30" s="15">
        <v>0.32</v>
      </c>
      <c r="T30" s="15">
        <f t="shared" si="27"/>
        <v>19.52</v>
      </c>
      <c r="U30" s="15">
        <v>0.1</v>
      </c>
      <c r="V30" s="15">
        <f t="shared" si="28"/>
        <v>551.72</v>
      </c>
      <c r="W30" s="15">
        <v>2.99</v>
      </c>
      <c r="X30" s="15">
        <v>6</v>
      </c>
      <c r="Y30" s="15">
        <f t="shared" si="20"/>
        <v>2005.51</v>
      </c>
      <c r="Z30" s="15">
        <f t="shared" si="21"/>
        <v>5905.51</v>
      </c>
      <c r="AA30" s="13"/>
    </row>
    <row r="31" s="3" customFormat="1" ht="40.5" customHeight="1" spans="1:27">
      <c r="A31" s="12">
        <v>25</v>
      </c>
      <c r="B31" s="18" t="s">
        <v>68</v>
      </c>
      <c r="C31" s="15" t="s">
        <v>36</v>
      </c>
      <c r="D31" s="15" t="s">
        <v>37</v>
      </c>
      <c r="E31" s="16" t="s">
        <v>67</v>
      </c>
      <c r="F31" s="17">
        <v>3900</v>
      </c>
      <c r="G31" s="15">
        <f t="shared" si="22"/>
        <v>679.04</v>
      </c>
      <c r="H31" s="15">
        <f>3.68</f>
        <v>3.68</v>
      </c>
      <c r="I31" s="15">
        <f t="shared" si="23"/>
        <v>25.46</v>
      </c>
      <c r="J31" s="15">
        <v>0.14</v>
      </c>
      <c r="K31" s="15">
        <f t="shared" si="24"/>
        <v>169.76</v>
      </c>
      <c r="L31" s="15">
        <v>0.92</v>
      </c>
      <c r="M31" s="15">
        <v>4</v>
      </c>
      <c r="N31" s="15">
        <f t="shared" si="14"/>
        <v>883</v>
      </c>
      <c r="O31" s="15">
        <f t="shared" si="15"/>
        <v>3017</v>
      </c>
      <c r="P31" s="15">
        <f t="shared" si="25"/>
        <v>1358.08</v>
      </c>
      <c r="Q31" s="15">
        <v>7.36</v>
      </c>
      <c r="R31" s="15">
        <f t="shared" si="26"/>
        <v>59.42</v>
      </c>
      <c r="S31" s="15">
        <v>0.32</v>
      </c>
      <c r="T31" s="15">
        <f t="shared" si="27"/>
        <v>19.52</v>
      </c>
      <c r="U31" s="15">
        <v>0.1</v>
      </c>
      <c r="V31" s="15">
        <f t="shared" si="28"/>
        <v>551.72</v>
      </c>
      <c r="W31" s="15">
        <v>2.99</v>
      </c>
      <c r="X31" s="15">
        <v>6</v>
      </c>
      <c r="Y31" s="15">
        <f t="shared" si="20"/>
        <v>2005.51</v>
      </c>
      <c r="Z31" s="15">
        <f t="shared" si="21"/>
        <v>5905.51</v>
      </c>
      <c r="AA31" s="13"/>
    </row>
    <row r="32" s="3" customFormat="1" ht="40.5" customHeight="1" spans="1:27">
      <c r="A32" s="12">
        <v>26</v>
      </c>
      <c r="B32" s="18" t="s">
        <v>69</v>
      </c>
      <c r="C32" s="15" t="s">
        <v>36</v>
      </c>
      <c r="D32" s="15" t="s">
        <v>37</v>
      </c>
      <c r="E32" s="16" t="s">
        <v>67</v>
      </c>
      <c r="F32" s="17">
        <v>3900</v>
      </c>
      <c r="G32" s="15">
        <f t="shared" si="22"/>
        <v>679.04</v>
      </c>
      <c r="H32" s="15">
        <f>3.68</f>
        <v>3.68</v>
      </c>
      <c r="I32" s="15">
        <f t="shared" si="23"/>
        <v>25.46</v>
      </c>
      <c r="J32" s="15">
        <v>0.14</v>
      </c>
      <c r="K32" s="15">
        <f t="shared" si="24"/>
        <v>169.76</v>
      </c>
      <c r="L32" s="15">
        <v>0.92</v>
      </c>
      <c r="M32" s="15">
        <v>4</v>
      </c>
      <c r="N32" s="15">
        <f t="shared" si="14"/>
        <v>883</v>
      </c>
      <c r="O32" s="15">
        <f t="shared" si="15"/>
        <v>3017</v>
      </c>
      <c r="P32" s="15">
        <f t="shared" si="25"/>
        <v>1358.08</v>
      </c>
      <c r="Q32" s="15">
        <v>7.36</v>
      </c>
      <c r="R32" s="15">
        <f t="shared" si="26"/>
        <v>59.42</v>
      </c>
      <c r="S32" s="15">
        <v>0.32</v>
      </c>
      <c r="T32" s="15">
        <f t="shared" si="27"/>
        <v>19.52</v>
      </c>
      <c r="U32" s="15">
        <v>0.1</v>
      </c>
      <c r="V32" s="15">
        <f t="shared" si="28"/>
        <v>551.72</v>
      </c>
      <c r="W32" s="15">
        <v>2.99</v>
      </c>
      <c r="X32" s="15">
        <v>6</v>
      </c>
      <c r="Y32" s="15">
        <f t="shared" si="20"/>
        <v>2005.51</v>
      </c>
      <c r="Z32" s="15">
        <f t="shared" si="21"/>
        <v>5905.51</v>
      </c>
      <c r="AA32" s="13"/>
    </row>
    <row r="33" s="3" customFormat="1" ht="40.5" customHeight="1" spans="1:27">
      <c r="A33" s="12">
        <v>27</v>
      </c>
      <c r="B33" s="18" t="s">
        <v>70</v>
      </c>
      <c r="C33" s="15" t="s">
        <v>36</v>
      </c>
      <c r="D33" s="15" t="s">
        <v>37</v>
      </c>
      <c r="E33" s="16" t="s">
        <v>67</v>
      </c>
      <c r="F33" s="17">
        <v>3900</v>
      </c>
      <c r="G33" s="15">
        <f t="shared" si="22"/>
        <v>679.04</v>
      </c>
      <c r="H33" s="15">
        <f>3.68</f>
        <v>3.68</v>
      </c>
      <c r="I33" s="15">
        <f t="shared" si="23"/>
        <v>25.46</v>
      </c>
      <c r="J33" s="15">
        <v>0.14</v>
      </c>
      <c r="K33" s="15">
        <f t="shared" si="24"/>
        <v>169.76</v>
      </c>
      <c r="L33" s="15">
        <v>0.92</v>
      </c>
      <c r="M33" s="15">
        <v>4</v>
      </c>
      <c r="N33" s="15">
        <f t="shared" si="14"/>
        <v>883</v>
      </c>
      <c r="O33" s="15">
        <f t="shared" si="15"/>
        <v>3017</v>
      </c>
      <c r="P33" s="15">
        <f t="shared" si="25"/>
        <v>1358.08</v>
      </c>
      <c r="Q33" s="15">
        <v>7.36</v>
      </c>
      <c r="R33" s="15">
        <f t="shared" si="26"/>
        <v>59.42</v>
      </c>
      <c r="S33" s="15">
        <v>0.32</v>
      </c>
      <c r="T33" s="15">
        <f t="shared" si="27"/>
        <v>19.52</v>
      </c>
      <c r="U33" s="15">
        <v>0.1</v>
      </c>
      <c r="V33" s="15">
        <f t="shared" si="28"/>
        <v>551.72</v>
      </c>
      <c r="W33" s="15">
        <v>2.99</v>
      </c>
      <c r="X33" s="15">
        <v>6</v>
      </c>
      <c r="Y33" s="15">
        <f t="shared" si="20"/>
        <v>2005.51</v>
      </c>
      <c r="Z33" s="15">
        <f t="shared" si="21"/>
        <v>5905.51</v>
      </c>
      <c r="AA33" s="13"/>
    </row>
    <row r="34" s="3" customFormat="1" ht="40.5" customHeight="1" spans="1:27">
      <c r="A34" s="12">
        <v>28</v>
      </c>
      <c r="B34" s="18" t="s">
        <v>71</v>
      </c>
      <c r="C34" s="15" t="s">
        <v>36</v>
      </c>
      <c r="D34" s="15" t="s">
        <v>37</v>
      </c>
      <c r="E34" s="16" t="s">
        <v>67</v>
      </c>
      <c r="F34" s="17">
        <v>3900</v>
      </c>
      <c r="G34" s="15">
        <f t="shared" si="22"/>
        <v>679.04</v>
      </c>
      <c r="H34" s="15">
        <f>3.68</f>
        <v>3.68</v>
      </c>
      <c r="I34" s="15">
        <f t="shared" si="23"/>
        <v>25.46</v>
      </c>
      <c r="J34" s="15">
        <v>0.14</v>
      </c>
      <c r="K34" s="15">
        <f t="shared" si="24"/>
        <v>169.76</v>
      </c>
      <c r="L34" s="15">
        <v>0.92</v>
      </c>
      <c r="M34" s="15">
        <v>4</v>
      </c>
      <c r="N34" s="15">
        <f t="shared" si="14"/>
        <v>883</v>
      </c>
      <c r="O34" s="15">
        <f t="shared" si="15"/>
        <v>3017</v>
      </c>
      <c r="P34" s="15">
        <f t="shared" si="25"/>
        <v>1358.08</v>
      </c>
      <c r="Q34" s="15">
        <v>7.36</v>
      </c>
      <c r="R34" s="15">
        <f t="shared" si="26"/>
        <v>59.42</v>
      </c>
      <c r="S34" s="15">
        <v>0.32</v>
      </c>
      <c r="T34" s="15">
        <f t="shared" si="27"/>
        <v>19.52</v>
      </c>
      <c r="U34" s="15">
        <v>0.1</v>
      </c>
      <c r="V34" s="15">
        <f t="shared" si="28"/>
        <v>551.72</v>
      </c>
      <c r="W34" s="15">
        <v>2.99</v>
      </c>
      <c r="X34" s="15">
        <v>6</v>
      </c>
      <c r="Y34" s="15">
        <f t="shared" si="20"/>
        <v>2005.51</v>
      </c>
      <c r="Z34" s="15">
        <f t="shared" si="21"/>
        <v>5905.51</v>
      </c>
      <c r="AA34" s="13"/>
    </row>
    <row r="35" s="3" customFormat="1" ht="40.5" customHeight="1" spans="1:27">
      <c r="A35" s="19" t="s">
        <v>16</v>
      </c>
      <c r="B35" s="20"/>
      <c r="C35" s="20"/>
      <c r="D35" s="20"/>
      <c r="E35" s="21"/>
      <c r="F35" s="17">
        <f>SUM(F7:F34)</f>
        <v>81456.1</v>
      </c>
      <c r="G35" s="15">
        <f>SUM(G7:G34)</f>
        <v>11543.68</v>
      </c>
      <c r="H35" s="17">
        <f t="shared" ref="H35:S35" si="29">SUM(H7:H34)</f>
        <v>585.12</v>
      </c>
      <c r="I35" s="15">
        <f t="shared" si="29"/>
        <v>432.82</v>
      </c>
      <c r="J35" s="17">
        <f t="shared" si="29"/>
        <v>22.26</v>
      </c>
      <c r="K35" s="15">
        <f t="shared" si="29"/>
        <v>2885.92</v>
      </c>
      <c r="L35" s="17">
        <f t="shared" si="29"/>
        <v>146.28</v>
      </c>
      <c r="M35" s="15">
        <f t="shared" si="29"/>
        <v>68</v>
      </c>
      <c r="N35" s="17">
        <f t="shared" si="29"/>
        <v>15684.08</v>
      </c>
      <c r="O35" s="15">
        <f t="shared" si="29"/>
        <v>65772.02</v>
      </c>
      <c r="P35" s="17">
        <f t="shared" si="29"/>
        <v>23087.36</v>
      </c>
      <c r="Q35" s="15">
        <f t="shared" si="29"/>
        <v>1199.68</v>
      </c>
      <c r="R35" s="17">
        <f t="shared" si="29"/>
        <v>1010.14</v>
      </c>
      <c r="S35" s="15">
        <f t="shared" si="29"/>
        <v>52.16</v>
      </c>
      <c r="T35" s="17">
        <f t="shared" ref="T35:Y35" si="30">SUM(T7:T34)</f>
        <v>331.84</v>
      </c>
      <c r="U35" s="15">
        <f t="shared" si="30"/>
        <v>16.3</v>
      </c>
      <c r="V35" s="17">
        <f t="shared" si="30"/>
        <v>9379.24</v>
      </c>
      <c r="W35" s="15">
        <f t="shared" si="30"/>
        <v>487.37</v>
      </c>
      <c r="X35" s="17">
        <f t="shared" si="30"/>
        <v>102</v>
      </c>
      <c r="Y35" s="15">
        <f t="shared" si="30"/>
        <v>35666.09</v>
      </c>
      <c r="Z35" s="15">
        <f t="shared" si="21"/>
        <v>117122.19</v>
      </c>
      <c r="AA35" s="13"/>
    </row>
    <row r="36" s="1" customFormat="1" spans="1:27">
      <c r="A36" s="4"/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0"/>
      <c r="Y36" s="1"/>
      <c r="Z36" s="1"/>
      <c r="AA36" s="5"/>
    </row>
    <row r="37" s="1" customFormat="1" spans="1:27">
      <c r="A37" s="4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0"/>
      <c r="Y37" s="1"/>
      <c r="Z37" s="1"/>
      <c r="AA37" s="5"/>
    </row>
    <row r="38" s="1" customFormat="1" spans="1:27">
      <c r="A38" s="4"/>
      <c r="F38" s="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0"/>
      <c r="Y38" s="1"/>
      <c r="Z38" s="1"/>
      <c r="AA38" s="5"/>
    </row>
    <row r="39" s="1" customFormat="1" spans="1:27">
      <c r="A39" s="4"/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31"/>
      <c r="W39" s="31"/>
      <c r="X39" s="30"/>
      <c r="Y39" s="1"/>
      <c r="Z39" s="1"/>
      <c r="AA39" s="5"/>
    </row>
    <row r="40" s="1" customFormat="1" spans="1:27">
      <c r="A40" s="4"/>
      <c r="F40" s="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0"/>
      <c r="Y40" s="1"/>
      <c r="Z40" s="1"/>
      <c r="AA40" s="5"/>
    </row>
    <row r="41" s="1" customFormat="1" spans="1:27">
      <c r="A41" s="4"/>
      <c r="F41" s="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0"/>
      <c r="Y41" s="1"/>
      <c r="Z41" s="1"/>
      <c r="AA41" s="5"/>
    </row>
    <row r="42" s="1" customFormat="1" spans="1:27">
      <c r="A42" s="4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0"/>
      <c r="Y42" s="1"/>
      <c r="Z42" s="1"/>
      <c r="AA42" s="5"/>
    </row>
    <row r="43" s="1" customFormat="1" spans="1:27">
      <c r="A43" s="4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0"/>
      <c r="Y43" s="1"/>
      <c r="Z43" s="1"/>
      <c r="AA43" s="5"/>
    </row>
    <row r="44" s="1" customFormat="1" spans="1:27">
      <c r="A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0"/>
      <c r="Y44" s="1"/>
      <c r="Z44" s="1"/>
      <c r="AA44" s="5"/>
    </row>
    <row r="45" s="1" customFormat="1" spans="1:27">
      <c r="A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0"/>
      <c r="Y45" s="1"/>
      <c r="Z45" s="1"/>
      <c r="AA45" s="5"/>
    </row>
    <row r="46" s="1" customFormat="1" spans="1:27">
      <c r="A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0"/>
      <c r="Y46" s="1"/>
      <c r="Z46" s="1"/>
      <c r="AA46" s="5"/>
    </row>
    <row r="47" s="1" customFormat="1" spans="1:27">
      <c r="A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0"/>
      <c r="Y47" s="1"/>
      <c r="Z47" s="1"/>
      <c r="AA47" s="5"/>
    </row>
    <row r="48" s="1" customFormat="1" spans="1:27">
      <c r="A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0"/>
      <c r="Y48" s="1"/>
      <c r="Z48" s="1"/>
      <c r="AA48" s="5"/>
    </row>
    <row r="49" s="1" customFormat="1" spans="1:27">
      <c r="A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0"/>
      <c r="Y49" s="1"/>
      <c r="Z49" s="1"/>
      <c r="AA49" s="5"/>
    </row>
    <row r="50" s="1" customFormat="1" spans="1:27">
      <c r="A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0"/>
      <c r="Y50" s="1"/>
      <c r="Z50" s="1"/>
      <c r="AA50" s="5"/>
    </row>
  </sheetData>
  <mergeCells count="18">
    <mergeCell ref="A2:AA2"/>
    <mergeCell ref="A3:E3"/>
    <mergeCell ref="F3:AA3"/>
    <mergeCell ref="B4:E4"/>
    <mergeCell ref="F4:AA4"/>
    <mergeCell ref="G5:N5"/>
    <mergeCell ref="P5:X5"/>
    <mergeCell ref="A35:E3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conditionalFormatting sqref="B30">
    <cfRule type="duplicateValues" dxfId="0" priority="1"/>
  </conditionalFormatting>
  <conditionalFormatting sqref="B31:B34">
    <cfRule type="duplicateValues" dxfId="0" priority="2"/>
  </conditionalFormatting>
  <pageMargins left="0.700694444444445" right="0.306944444444444" top="0.357638888888889" bottom="0.357638888888889" header="0" footer="0"/>
  <pageSetup paperSize="9" scale="3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0"/>
  <sheetViews>
    <sheetView tabSelected="1" zoomScale="55" zoomScaleNormal="55" workbookViewId="0">
      <selection activeCell="L11" sqref="L11"/>
    </sheetView>
  </sheetViews>
  <sheetFormatPr defaultColWidth="8.89166666666667" defaultRowHeight="13.5"/>
  <cols>
    <col min="1" max="1" width="8.575" style="4" customWidth="1"/>
    <col min="2" max="2" width="11.85" style="1" customWidth="1"/>
    <col min="3" max="3" width="6.85" style="1" customWidth="1"/>
    <col min="4" max="4" width="32.325" style="1" customWidth="1"/>
    <col min="5" max="5" width="17.675" style="1" customWidth="1"/>
    <col min="6" max="6" width="14.6333333333333" style="4" customWidth="1"/>
    <col min="7" max="7" width="16.6" style="1" customWidth="1"/>
    <col min="8" max="10" width="14.125" style="1" customWidth="1"/>
    <col min="11" max="11" width="15.8833333333333" style="1" customWidth="1"/>
    <col min="12" max="14" width="14.125" style="1" customWidth="1"/>
    <col min="15" max="15" width="16.0666666666667" style="1" customWidth="1"/>
    <col min="16" max="16" width="17.3166666666667" style="1" customWidth="1"/>
    <col min="17" max="24" width="14.125" style="1" customWidth="1"/>
    <col min="25" max="25" width="15.7083333333333" style="1" customWidth="1"/>
    <col min="26" max="26" width="19.6416666666667" style="1" customWidth="1"/>
    <col min="27" max="27" width="13.0333333333333" style="5" customWidth="1"/>
    <col min="28" max="16384" width="8.89166666666667" style="1"/>
  </cols>
  <sheetData>
    <row r="1" s="1" customFormat="1" ht="49" customHeight="1" spans="1:27">
      <c r="A1" s="6" t="s">
        <v>1</v>
      </c>
      <c r="B1" s="7"/>
      <c r="C1" s="7"/>
      <c r="D1" s="7"/>
      <c r="E1" s="7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2" customFormat="1" ht="47" customHeight="1" spans="1:27">
      <c r="A2" s="8" t="s">
        <v>72</v>
      </c>
      <c r="B2" s="9"/>
      <c r="C2" s="9"/>
      <c r="D2" s="9"/>
      <c r="E2" s="9"/>
      <c r="F2" s="10" t="s">
        <v>3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="2" customFormat="1" ht="47" customHeight="1" spans="1:27">
      <c r="A3" s="10" t="s">
        <v>4</v>
      </c>
      <c r="B3" s="11" t="s">
        <v>5</v>
      </c>
      <c r="C3" s="11"/>
      <c r="D3" s="11"/>
      <c r="E3" s="11"/>
      <c r="F3" s="10" t="s">
        <v>6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="2" customFormat="1" ht="47" customHeight="1" spans="1:27">
      <c r="A4" s="10"/>
      <c r="B4" s="11" t="s">
        <v>7</v>
      </c>
      <c r="C4" s="11" t="s">
        <v>8</v>
      </c>
      <c r="D4" s="11" t="s">
        <v>9</v>
      </c>
      <c r="E4" s="11" t="s">
        <v>10</v>
      </c>
      <c r="F4" s="12" t="s">
        <v>11</v>
      </c>
      <c r="G4" s="11" t="s">
        <v>12</v>
      </c>
      <c r="H4" s="11"/>
      <c r="I4" s="11"/>
      <c r="J4" s="11"/>
      <c r="K4" s="11"/>
      <c r="L4" s="11"/>
      <c r="M4" s="11"/>
      <c r="N4" s="11"/>
      <c r="O4" s="13" t="s">
        <v>13</v>
      </c>
      <c r="P4" s="11" t="s">
        <v>14</v>
      </c>
      <c r="Q4" s="11"/>
      <c r="R4" s="11"/>
      <c r="S4" s="11"/>
      <c r="T4" s="11"/>
      <c r="U4" s="11"/>
      <c r="V4" s="11"/>
      <c r="W4" s="11"/>
      <c r="X4" s="11"/>
      <c r="Y4" s="13" t="s">
        <v>15</v>
      </c>
      <c r="Z4" s="13" t="s">
        <v>16</v>
      </c>
      <c r="AA4" s="13" t="s">
        <v>17</v>
      </c>
    </row>
    <row r="5" s="2" customFormat="1" ht="163" customHeight="1" spans="1:27">
      <c r="A5" s="10"/>
      <c r="B5" s="11"/>
      <c r="C5" s="11"/>
      <c r="D5" s="11"/>
      <c r="E5" s="11"/>
      <c r="F5" s="12"/>
      <c r="G5" s="13" t="s">
        <v>18</v>
      </c>
      <c r="H5" s="13" t="s">
        <v>19</v>
      </c>
      <c r="I5" s="14" t="s">
        <v>20</v>
      </c>
      <c r="J5" s="14" t="s">
        <v>21</v>
      </c>
      <c r="K5" s="14" t="s">
        <v>22</v>
      </c>
      <c r="L5" s="14" t="s">
        <v>23</v>
      </c>
      <c r="M5" s="14" t="s">
        <v>24</v>
      </c>
      <c r="N5" s="13" t="s">
        <v>25</v>
      </c>
      <c r="O5" s="13"/>
      <c r="P5" s="13" t="s">
        <v>26</v>
      </c>
      <c r="Q5" s="13" t="s">
        <v>27</v>
      </c>
      <c r="R5" s="14" t="s">
        <v>28</v>
      </c>
      <c r="S5" s="14" t="s">
        <v>29</v>
      </c>
      <c r="T5" s="14" t="s">
        <v>30</v>
      </c>
      <c r="U5" s="14" t="s">
        <v>31</v>
      </c>
      <c r="V5" s="14" t="s">
        <v>32</v>
      </c>
      <c r="W5" s="14" t="s">
        <v>33</v>
      </c>
      <c r="X5" s="14" t="s">
        <v>34</v>
      </c>
      <c r="Y5" s="13"/>
      <c r="Z5" s="13"/>
      <c r="AA5" s="13"/>
    </row>
    <row r="6" s="3" customFormat="1" ht="40.5" customHeight="1" spans="1:27">
      <c r="A6" s="12">
        <v>1</v>
      </c>
      <c r="B6" s="15" t="s">
        <v>35</v>
      </c>
      <c r="C6" s="15" t="s">
        <v>36</v>
      </c>
      <c r="D6" s="15" t="s">
        <v>73</v>
      </c>
      <c r="E6" s="16" t="s">
        <v>38</v>
      </c>
      <c r="F6" s="17">
        <v>1515.61</v>
      </c>
      <c r="G6" s="15">
        <v>0</v>
      </c>
      <c r="H6" s="15">
        <f t="shared" ref="H6:H15" si="0">3.68*7</f>
        <v>25.76</v>
      </c>
      <c r="I6" s="15">
        <v>0</v>
      </c>
      <c r="J6" s="15">
        <f t="shared" ref="J6:J15" si="1">0.14*7</f>
        <v>0.98</v>
      </c>
      <c r="K6" s="15">
        <v>0</v>
      </c>
      <c r="L6" s="15">
        <f t="shared" ref="L6:L15" si="2">0.92*7</f>
        <v>6.44</v>
      </c>
      <c r="M6" s="15">
        <v>0</v>
      </c>
      <c r="N6" s="15">
        <f t="shared" ref="N6:N33" si="3">SUM(G6:M6)</f>
        <v>33.18</v>
      </c>
      <c r="O6" s="15">
        <f t="shared" ref="O6:O15" si="4">F6-N6</f>
        <v>1482.43</v>
      </c>
      <c r="P6" s="15">
        <v>0</v>
      </c>
      <c r="Q6" s="15">
        <f t="shared" ref="Q6:Q15" si="5">7.36*7</f>
        <v>51.52</v>
      </c>
      <c r="R6" s="15">
        <v>0</v>
      </c>
      <c r="S6" s="15">
        <f t="shared" ref="S6:S15" si="6">0.32*7</f>
        <v>2.24</v>
      </c>
      <c r="T6" s="15">
        <v>0</v>
      </c>
      <c r="U6" s="15">
        <f t="shared" ref="U6:U15" si="7">0.1*7</f>
        <v>0.7</v>
      </c>
      <c r="V6" s="15">
        <v>0</v>
      </c>
      <c r="W6" s="15">
        <f t="shared" ref="W6:W15" si="8">2.99*7</f>
        <v>20.93</v>
      </c>
      <c r="X6" s="15">
        <v>0</v>
      </c>
      <c r="Y6" s="15">
        <f t="shared" ref="Y6:Y33" si="9">SUM(P6:X6)</f>
        <v>75.39</v>
      </c>
      <c r="Z6" s="15">
        <f t="shared" ref="Z6:Z34" si="10">F6+Y6</f>
        <v>1591</v>
      </c>
      <c r="AA6" s="13"/>
    </row>
    <row r="7" s="3" customFormat="1" ht="40.5" customHeight="1" spans="1:27">
      <c r="A7" s="12">
        <v>2</v>
      </c>
      <c r="B7" s="15" t="s">
        <v>40</v>
      </c>
      <c r="C7" s="15" t="s">
        <v>36</v>
      </c>
      <c r="D7" s="15" t="s">
        <v>74</v>
      </c>
      <c r="E7" s="16" t="s">
        <v>38</v>
      </c>
      <c r="F7" s="17">
        <v>1515.61</v>
      </c>
      <c r="G7" s="15">
        <v>0</v>
      </c>
      <c r="H7" s="15">
        <f t="shared" si="0"/>
        <v>25.76</v>
      </c>
      <c r="I7" s="15">
        <v>0</v>
      </c>
      <c r="J7" s="15">
        <f t="shared" si="1"/>
        <v>0.98</v>
      </c>
      <c r="K7" s="15">
        <v>0</v>
      </c>
      <c r="L7" s="15">
        <f t="shared" si="2"/>
        <v>6.44</v>
      </c>
      <c r="M7" s="15">
        <v>0</v>
      </c>
      <c r="N7" s="15">
        <f t="shared" si="3"/>
        <v>33.18</v>
      </c>
      <c r="O7" s="15">
        <f t="shared" si="4"/>
        <v>1482.43</v>
      </c>
      <c r="P7" s="15">
        <v>0</v>
      </c>
      <c r="Q7" s="15">
        <f t="shared" si="5"/>
        <v>51.52</v>
      </c>
      <c r="R7" s="15">
        <v>0</v>
      </c>
      <c r="S7" s="15">
        <f t="shared" si="6"/>
        <v>2.24</v>
      </c>
      <c r="T7" s="15">
        <v>0</v>
      </c>
      <c r="U7" s="15">
        <f t="shared" si="7"/>
        <v>0.7</v>
      </c>
      <c r="V7" s="15">
        <v>0</v>
      </c>
      <c r="W7" s="15">
        <f t="shared" si="8"/>
        <v>20.93</v>
      </c>
      <c r="X7" s="15">
        <v>0</v>
      </c>
      <c r="Y7" s="15">
        <f t="shared" si="9"/>
        <v>75.39</v>
      </c>
      <c r="Z7" s="15">
        <f t="shared" si="10"/>
        <v>1591</v>
      </c>
      <c r="AA7" s="13"/>
    </row>
    <row r="8" s="3" customFormat="1" ht="40.5" customHeight="1" spans="1:27">
      <c r="A8" s="12">
        <v>3</v>
      </c>
      <c r="B8" s="15" t="s">
        <v>41</v>
      </c>
      <c r="C8" s="15" t="s">
        <v>36</v>
      </c>
      <c r="D8" s="15" t="s">
        <v>75</v>
      </c>
      <c r="E8" s="16" t="s">
        <v>38</v>
      </c>
      <c r="F8" s="17">
        <v>1515.61</v>
      </c>
      <c r="G8" s="15">
        <v>0</v>
      </c>
      <c r="H8" s="15">
        <f t="shared" si="0"/>
        <v>25.76</v>
      </c>
      <c r="I8" s="15">
        <v>0</v>
      </c>
      <c r="J8" s="15">
        <f t="shared" si="1"/>
        <v>0.98</v>
      </c>
      <c r="K8" s="15">
        <v>0</v>
      </c>
      <c r="L8" s="15">
        <f t="shared" si="2"/>
        <v>6.44</v>
      </c>
      <c r="M8" s="15">
        <v>0</v>
      </c>
      <c r="N8" s="15">
        <f t="shared" si="3"/>
        <v>33.18</v>
      </c>
      <c r="O8" s="15">
        <f t="shared" si="4"/>
        <v>1482.43</v>
      </c>
      <c r="P8" s="15">
        <v>0</v>
      </c>
      <c r="Q8" s="15">
        <f t="shared" si="5"/>
        <v>51.52</v>
      </c>
      <c r="R8" s="15">
        <v>0</v>
      </c>
      <c r="S8" s="15">
        <f t="shared" si="6"/>
        <v>2.24</v>
      </c>
      <c r="T8" s="15">
        <v>0</v>
      </c>
      <c r="U8" s="15">
        <f t="shared" si="7"/>
        <v>0.7</v>
      </c>
      <c r="V8" s="15">
        <v>0</v>
      </c>
      <c r="W8" s="15">
        <f t="shared" si="8"/>
        <v>20.93</v>
      </c>
      <c r="X8" s="15">
        <v>0</v>
      </c>
      <c r="Y8" s="15">
        <f t="shared" si="9"/>
        <v>75.39</v>
      </c>
      <c r="Z8" s="15">
        <f t="shared" si="10"/>
        <v>1591</v>
      </c>
      <c r="AA8" s="13"/>
    </row>
    <row r="9" s="3" customFormat="1" ht="40.5" customHeight="1" spans="1:27">
      <c r="A9" s="12">
        <v>4</v>
      </c>
      <c r="B9" s="15" t="s">
        <v>42</v>
      </c>
      <c r="C9" s="15" t="s">
        <v>36</v>
      </c>
      <c r="D9" s="15" t="s">
        <v>76</v>
      </c>
      <c r="E9" s="16" t="s">
        <v>38</v>
      </c>
      <c r="F9" s="17">
        <v>1515.61</v>
      </c>
      <c r="G9" s="15">
        <v>0</v>
      </c>
      <c r="H9" s="15">
        <f t="shared" si="0"/>
        <v>25.76</v>
      </c>
      <c r="I9" s="15">
        <v>0</v>
      </c>
      <c r="J9" s="15">
        <f t="shared" si="1"/>
        <v>0.98</v>
      </c>
      <c r="K9" s="15">
        <v>0</v>
      </c>
      <c r="L9" s="15">
        <f t="shared" si="2"/>
        <v>6.44</v>
      </c>
      <c r="M9" s="15">
        <v>0</v>
      </c>
      <c r="N9" s="15">
        <f t="shared" si="3"/>
        <v>33.18</v>
      </c>
      <c r="O9" s="15">
        <f t="shared" si="4"/>
        <v>1482.43</v>
      </c>
      <c r="P9" s="15">
        <v>0</v>
      </c>
      <c r="Q9" s="15">
        <f t="shared" si="5"/>
        <v>51.52</v>
      </c>
      <c r="R9" s="15">
        <v>0</v>
      </c>
      <c r="S9" s="15">
        <f t="shared" si="6"/>
        <v>2.24</v>
      </c>
      <c r="T9" s="15">
        <v>0</v>
      </c>
      <c r="U9" s="15">
        <f t="shared" si="7"/>
        <v>0.7</v>
      </c>
      <c r="V9" s="15">
        <v>0</v>
      </c>
      <c r="W9" s="15">
        <f t="shared" si="8"/>
        <v>20.93</v>
      </c>
      <c r="X9" s="15">
        <v>0</v>
      </c>
      <c r="Y9" s="15">
        <f t="shared" si="9"/>
        <v>75.39</v>
      </c>
      <c r="Z9" s="15">
        <f t="shared" si="10"/>
        <v>1591</v>
      </c>
      <c r="AA9" s="13"/>
    </row>
    <row r="10" s="3" customFormat="1" ht="40.5" customHeight="1" spans="1:27">
      <c r="A10" s="12">
        <v>5</v>
      </c>
      <c r="B10" s="15" t="s">
        <v>43</v>
      </c>
      <c r="C10" s="15" t="s">
        <v>36</v>
      </c>
      <c r="D10" s="15" t="s">
        <v>77</v>
      </c>
      <c r="E10" s="16" t="s">
        <v>38</v>
      </c>
      <c r="F10" s="17">
        <v>1515.61</v>
      </c>
      <c r="G10" s="15">
        <v>0</v>
      </c>
      <c r="H10" s="15">
        <f t="shared" si="0"/>
        <v>25.76</v>
      </c>
      <c r="I10" s="15">
        <v>0</v>
      </c>
      <c r="J10" s="15">
        <f t="shared" si="1"/>
        <v>0.98</v>
      </c>
      <c r="K10" s="15">
        <v>0</v>
      </c>
      <c r="L10" s="15">
        <f t="shared" si="2"/>
        <v>6.44</v>
      </c>
      <c r="M10" s="15">
        <v>0</v>
      </c>
      <c r="N10" s="15">
        <f t="shared" si="3"/>
        <v>33.18</v>
      </c>
      <c r="O10" s="15">
        <f t="shared" si="4"/>
        <v>1482.43</v>
      </c>
      <c r="P10" s="15">
        <v>0</v>
      </c>
      <c r="Q10" s="15">
        <f t="shared" si="5"/>
        <v>51.52</v>
      </c>
      <c r="R10" s="15">
        <v>0</v>
      </c>
      <c r="S10" s="15">
        <f t="shared" si="6"/>
        <v>2.24</v>
      </c>
      <c r="T10" s="15">
        <v>0</v>
      </c>
      <c r="U10" s="15">
        <f t="shared" si="7"/>
        <v>0.7</v>
      </c>
      <c r="V10" s="15">
        <v>0</v>
      </c>
      <c r="W10" s="15">
        <f t="shared" si="8"/>
        <v>20.93</v>
      </c>
      <c r="X10" s="15">
        <v>0</v>
      </c>
      <c r="Y10" s="15">
        <f t="shared" si="9"/>
        <v>75.39</v>
      </c>
      <c r="Z10" s="15">
        <f t="shared" si="10"/>
        <v>1591</v>
      </c>
      <c r="AA10" s="13"/>
    </row>
    <row r="11" s="3" customFormat="1" ht="40.5" customHeight="1" spans="1:27">
      <c r="A11" s="12">
        <v>6</v>
      </c>
      <c r="B11" s="15" t="s">
        <v>44</v>
      </c>
      <c r="C11" s="15" t="s">
        <v>36</v>
      </c>
      <c r="D11" s="15" t="s">
        <v>78</v>
      </c>
      <c r="E11" s="16" t="s">
        <v>38</v>
      </c>
      <c r="F11" s="17">
        <v>1515.61</v>
      </c>
      <c r="G11" s="15">
        <v>0</v>
      </c>
      <c r="H11" s="15">
        <f t="shared" si="0"/>
        <v>25.76</v>
      </c>
      <c r="I11" s="15">
        <v>0</v>
      </c>
      <c r="J11" s="15">
        <f t="shared" si="1"/>
        <v>0.98</v>
      </c>
      <c r="K11" s="15">
        <v>0</v>
      </c>
      <c r="L11" s="15">
        <f t="shared" si="2"/>
        <v>6.44</v>
      </c>
      <c r="M11" s="15">
        <v>0</v>
      </c>
      <c r="N11" s="15">
        <f t="shared" si="3"/>
        <v>33.18</v>
      </c>
      <c r="O11" s="15">
        <f t="shared" si="4"/>
        <v>1482.43</v>
      </c>
      <c r="P11" s="15">
        <v>0</v>
      </c>
      <c r="Q11" s="15">
        <f t="shared" si="5"/>
        <v>51.52</v>
      </c>
      <c r="R11" s="15">
        <v>0</v>
      </c>
      <c r="S11" s="15">
        <f t="shared" si="6"/>
        <v>2.24</v>
      </c>
      <c r="T11" s="15">
        <v>0</v>
      </c>
      <c r="U11" s="15">
        <f t="shared" si="7"/>
        <v>0.7</v>
      </c>
      <c r="V11" s="15">
        <v>0</v>
      </c>
      <c r="W11" s="15">
        <f t="shared" si="8"/>
        <v>20.93</v>
      </c>
      <c r="X11" s="15">
        <v>0</v>
      </c>
      <c r="Y11" s="15">
        <f t="shared" si="9"/>
        <v>75.39</v>
      </c>
      <c r="Z11" s="15">
        <f t="shared" si="10"/>
        <v>1591</v>
      </c>
      <c r="AA11" s="13"/>
    </row>
    <row r="12" s="3" customFormat="1" ht="40.5" customHeight="1" spans="1:27">
      <c r="A12" s="12">
        <v>7</v>
      </c>
      <c r="B12" s="15" t="s">
        <v>45</v>
      </c>
      <c r="C12" s="15" t="s">
        <v>36</v>
      </c>
      <c r="D12" s="15" t="s">
        <v>76</v>
      </c>
      <c r="E12" s="16" t="s">
        <v>38</v>
      </c>
      <c r="F12" s="17">
        <v>1515.61</v>
      </c>
      <c r="G12" s="15">
        <v>0</v>
      </c>
      <c r="H12" s="15">
        <f t="shared" si="0"/>
        <v>25.76</v>
      </c>
      <c r="I12" s="15">
        <v>0</v>
      </c>
      <c r="J12" s="15">
        <f t="shared" si="1"/>
        <v>0.98</v>
      </c>
      <c r="K12" s="15">
        <v>0</v>
      </c>
      <c r="L12" s="15">
        <f t="shared" si="2"/>
        <v>6.44</v>
      </c>
      <c r="M12" s="15">
        <v>0</v>
      </c>
      <c r="N12" s="15">
        <f t="shared" si="3"/>
        <v>33.18</v>
      </c>
      <c r="O12" s="15">
        <f t="shared" si="4"/>
        <v>1482.43</v>
      </c>
      <c r="P12" s="15">
        <v>0</v>
      </c>
      <c r="Q12" s="15">
        <f t="shared" si="5"/>
        <v>51.52</v>
      </c>
      <c r="R12" s="15">
        <v>0</v>
      </c>
      <c r="S12" s="15">
        <f t="shared" si="6"/>
        <v>2.24</v>
      </c>
      <c r="T12" s="15">
        <v>0</v>
      </c>
      <c r="U12" s="15">
        <f t="shared" si="7"/>
        <v>0.7</v>
      </c>
      <c r="V12" s="15">
        <v>0</v>
      </c>
      <c r="W12" s="15">
        <f t="shared" si="8"/>
        <v>20.93</v>
      </c>
      <c r="X12" s="15">
        <v>0</v>
      </c>
      <c r="Y12" s="15">
        <f t="shared" si="9"/>
        <v>75.39</v>
      </c>
      <c r="Z12" s="15">
        <f t="shared" si="10"/>
        <v>1591</v>
      </c>
      <c r="AA12" s="13"/>
    </row>
    <row r="13" s="3" customFormat="1" ht="40.5" customHeight="1" spans="1:27">
      <c r="A13" s="12">
        <v>8</v>
      </c>
      <c r="B13" s="15" t="s">
        <v>46</v>
      </c>
      <c r="C13" s="15" t="s">
        <v>47</v>
      </c>
      <c r="D13" s="15" t="s">
        <v>79</v>
      </c>
      <c r="E13" s="16" t="s">
        <v>38</v>
      </c>
      <c r="F13" s="17">
        <v>1515.61</v>
      </c>
      <c r="G13" s="15">
        <v>0</v>
      </c>
      <c r="H13" s="15">
        <f t="shared" si="0"/>
        <v>25.76</v>
      </c>
      <c r="I13" s="15">
        <v>0</v>
      </c>
      <c r="J13" s="15">
        <f t="shared" si="1"/>
        <v>0.98</v>
      </c>
      <c r="K13" s="15">
        <v>0</v>
      </c>
      <c r="L13" s="15">
        <f t="shared" si="2"/>
        <v>6.44</v>
      </c>
      <c r="M13" s="15">
        <v>0</v>
      </c>
      <c r="N13" s="15">
        <f t="shared" si="3"/>
        <v>33.18</v>
      </c>
      <c r="O13" s="15">
        <f t="shared" si="4"/>
        <v>1482.43</v>
      </c>
      <c r="P13" s="15">
        <v>0</v>
      </c>
      <c r="Q13" s="15">
        <f t="shared" si="5"/>
        <v>51.52</v>
      </c>
      <c r="R13" s="15">
        <v>0</v>
      </c>
      <c r="S13" s="15">
        <f t="shared" si="6"/>
        <v>2.24</v>
      </c>
      <c r="T13" s="15">
        <v>0</v>
      </c>
      <c r="U13" s="15">
        <f t="shared" si="7"/>
        <v>0.7</v>
      </c>
      <c r="V13" s="15">
        <v>0</v>
      </c>
      <c r="W13" s="15">
        <f t="shared" si="8"/>
        <v>20.93</v>
      </c>
      <c r="X13" s="15">
        <v>0</v>
      </c>
      <c r="Y13" s="15">
        <f t="shared" si="9"/>
        <v>75.39</v>
      </c>
      <c r="Z13" s="15">
        <f t="shared" si="10"/>
        <v>1591</v>
      </c>
      <c r="AA13" s="13"/>
    </row>
    <row r="14" s="3" customFormat="1" ht="40.5" customHeight="1" spans="1:27">
      <c r="A14" s="12">
        <v>9</v>
      </c>
      <c r="B14" s="15" t="s">
        <v>48</v>
      </c>
      <c r="C14" s="15" t="s">
        <v>36</v>
      </c>
      <c r="D14" s="15" t="s">
        <v>77</v>
      </c>
      <c r="E14" s="16" t="s">
        <v>38</v>
      </c>
      <c r="F14" s="17">
        <v>1515.61</v>
      </c>
      <c r="G14" s="15">
        <v>0</v>
      </c>
      <c r="H14" s="15">
        <f t="shared" si="0"/>
        <v>25.76</v>
      </c>
      <c r="I14" s="15">
        <v>0</v>
      </c>
      <c r="J14" s="15">
        <f t="shared" si="1"/>
        <v>0.98</v>
      </c>
      <c r="K14" s="15">
        <v>0</v>
      </c>
      <c r="L14" s="15">
        <f t="shared" si="2"/>
        <v>6.44</v>
      </c>
      <c r="M14" s="15">
        <v>0</v>
      </c>
      <c r="N14" s="15">
        <f t="shared" si="3"/>
        <v>33.18</v>
      </c>
      <c r="O14" s="15">
        <f t="shared" si="4"/>
        <v>1482.43</v>
      </c>
      <c r="P14" s="15">
        <v>0</v>
      </c>
      <c r="Q14" s="15">
        <f t="shared" si="5"/>
        <v>51.52</v>
      </c>
      <c r="R14" s="15">
        <v>0</v>
      </c>
      <c r="S14" s="15">
        <f t="shared" si="6"/>
        <v>2.24</v>
      </c>
      <c r="T14" s="15">
        <v>0</v>
      </c>
      <c r="U14" s="15">
        <f t="shared" si="7"/>
        <v>0.7</v>
      </c>
      <c r="V14" s="15">
        <v>0</v>
      </c>
      <c r="W14" s="15">
        <f t="shared" si="8"/>
        <v>20.93</v>
      </c>
      <c r="X14" s="15">
        <v>0</v>
      </c>
      <c r="Y14" s="15">
        <f t="shared" si="9"/>
        <v>75.39</v>
      </c>
      <c r="Z14" s="15">
        <f t="shared" si="10"/>
        <v>1591</v>
      </c>
      <c r="AA14" s="13"/>
    </row>
    <row r="15" s="3" customFormat="1" ht="40.5" customHeight="1" spans="1:27">
      <c r="A15" s="12">
        <v>10</v>
      </c>
      <c r="B15" s="15" t="s">
        <v>49</v>
      </c>
      <c r="C15" s="15" t="s">
        <v>36</v>
      </c>
      <c r="D15" s="15" t="s">
        <v>80</v>
      </c>
      <c r="E15" s="16" t="s">
        <v>38</v>
      </c>
      <c r="F15" s="17">
        <v>1515.61</v>
      </c>
      <c r="G15" s="15">
        <v>0</v>
      </c>
      <c r="H15" s="15">
        <f t="shared" si="0"/>
        <v>25.76</v>
      </c>
      <c r="I15" s="15">
        <v>0</v>
      </c>
      <c r="J15" s="15">
        <f t="shared" si="1"/>
        <v>0.98</v>
      </c>
      <c r="K15" s="15">
        <v>0</v>
      </c>
      <c r="L15" s="15">
        <f t="shared" si="2"/>
        <v>6.44</v>
      </c>
      <c r="M15" s="15">
        <v>0</v>
      </c>
      <c r="N15" s="15">
        <f t="shared" si="3"/>
        <v>33.18</v>
      </c>
      <c r="O15" s="15">
        <f t="shared" si="4"/>
        <v>1482.43</v>
      </c>
      <c r="P15" s="15">
        <v>0</v>
      </c>
      <c r="Q15" s="15">
        <f t="shared" si="5"/>
        <v>51.52</v>
      </c>
      <c r="R15" s="15">
        <v>0</v>
      </c>
      <c r="S15" s="15">
        <f t="shared" si="6"/>
        <v>2.24</v>
      </c>
      <c r="T15" s="15">
        <v>0</v>
      </c>
      <c r="U15" s="15">
        <f t="shared" si="7"/>
        <v>0.7</v>
      </c>
      <c r="V15" s="15">
        <v>0</v>
      </c>
      <c r="W15" s="15">
        <f t="shared" si="8"/>
        <v>20.93</v>
      </c>
      <c r="X15" s="15">
        <v>0</v>
      </c>
      <c r="Y15" s="15">
        <f t="shared" si="9"/>
        <v>75.39</v>
      </c>
      <c r="Z15" s="15">
        <f t="shared" si="10"/>
        <v>1591</v>
      </c>
      <c r="AA15" s="13"/>
    </row>
    <row r="16" s="3" customFormat="1" ht="40.5" customHeight="1" spans="1:27">
      <c r="A16" s="12">
        <v>11</v>
      </c>
      <c r="B16" s="15" t="s">
        <v>50</v>
      </c>
      <c r="C16" s="15" t="s">
        <v>36</v>
      </c>
      <c r="D16" s="15" t="s">
        <v>75</v>
      </c>
      <c r="E16" s="15" t="s">
        <v>51</v>
      </c>
      <c r="F16" s="17">
        <v>0</v>
      </c>
      <c r="G16" s="15">
        <v>0</v>
      </c>
      <c r="H16" s="15">
        <f>3.68*4</f>
        <v>14.72</v>
      </c>
      <c r="I16" s="15">
        <v>0</v>
      </c>
      <c r="J16" s="15">
        <f>0.14*4</f>
        <v>0.56</v>
      </c>
      <c r="K16" s="15">
        <v>0</v>
      </c>
      <c r="L16" s="15">
        <f>0.92*4</f>
        <v>3.68</v>
      </c>
      <c r="M16" s="15">
        <v>0</v>
      </c>
      <c r="N16" s="15">
        <f t="shared" si="3"/>
        <v>18.96</v>
      </c>
      <c r="O16" s="15">
        <v>0</v>
      </c>
      <c r="P16" s="15">
        <v>0</v>
      </c>
      <c r="Q16" s="15">
        <f>7.36*4</f>
        <v>29.44</v>
      </c>
      <c r="R16" s="15">
        <v>0</v>
      </c>
      <c r="S16" s="15">
        <f>0.32*4</f>
        <v>1.28</v>
      </c>
      <c r="T16" s="15">
        <v>0</v>
      </c>
      <c r="U16" s="15">
        <f>0.1*4</f>
        <v>0.4</v>
      </c>
      <c r="V16" s="15">
        <v>0</v>
      </c>
      <c r="W16" s="15">
        <f>2.99*4</f>
        <v>11.96</v>
      </c>
      <c r="X16" s="15">
        <v>0</v>
      </c>
      <c r="Y16" s="15">
        <f t="shared" si="9"/>
        <v>43.08</v>
      </c>
      <c r="Z16" s="15">
        <f t="shared" si="10"/>
        <v>43.08</v>
      </c>
      <c r="AA16" s="13"/>
    </row>
    <row r="17" s="3" customFormat="1" ht="40.5" customHeight="1" spans="1:27">
      <c r="A17" s="12">
        <v>12</v>
      </c>
      <c r="B17" s="15" t="s">
        <v>53</v>
      </c>
      <c r="C17" s="15" t="s">
        <v>36</v>
      </c>
      <c r="D17" s="15" t="s">
        <v>77</v>
      </c>
      <c r="E17" s="16" t="s">
        <v>51</v>
      </c>
      <c r="F17" s="17">
        <v>3900</v>
      </c>
      <c r="G17" s="15">
        <f t="shared" ref="G17:G33" si="11">339.52*2</f>
        <v>679.04</v>
      </c>
      <c r="H17" s="15">
        <f t="shared" ref="H17:H28" si="12">3.68*7</f>
        <v>25.76</v>
      </c>
      <c r="I17" s="15">
        <f t="shared" ref="I17:I33" si="13">12.73*2</f>
        <v>25.46</v>
      </c>
      <c r="J17" s="15">
        <f t="shared" ref="J17:J28" si="14">0.14*7</f>
        <v>0.98</v>
      </c>
      <c r="K17" s="15">
        <f t="shared" ref="K17:K33" si="15">84.88*2</f>
        <v>169.76</v>
      </c>
      <c r="L17" s="15">
        <f t="shared" ref="L17:L28" si="16">0.92*7</f>
        <v>6.44</v>
      </c>
      <c r="M17" s="15">
        <v>4</v>
      </c>
      <c r="N17" s="15">
        <f t="shared" si="3"/>
        <v>911.44</v>
      </c>
      <c r="O17" s="15">
        <f t="shared" ref="O17:O33" si="17">F17-N17</f>
        <v>2988.56</v>
      </c>
      <c r="P17" s="15">
        <f t="shared" ref="P17:P33" si="18">679.04*2</f>
        <v>1358.08</v>
      </c>
      <c r="Q17" s="15">
        <f t="shared" ref="Q17:Q28" si="19">7.36*7</f>
        <v>51.52</v>
      </c>
      <c r="R17" s="15">
        <f t="shared" ref="R17:R33" si="20">29.71*2</f>
        <v>59.42</v>
      </c>
      <c r="S17" s="15">
        <f t="shared" ref="S17:S28" si="21">0.32*7</f>
        <v>2.24</v>
      </c>
      <c r="T17" s="15">
        <f t="shared" ref="T17:T33" si="22">9.76*2</f>
        <v>19.52</v>
      </c>
      <c r="U17" s="15">
        <f t="shared" ref="U17:U28" si="23">0.1*7</f>
        <v>0.7</v>
      </c>
      <c r="V17" s="15">
        <f t="shared" ref="V17:V33" si="24">275.86*2</f>
        <v>551.72</v>
      </c>
      <c r="W17" s="15">
        <f t="shared" ref="W17:W28" si="25">2.99*7</f>
        <v>20.93</v>
      </c>
      <c r="X17" s="15">
        <v>6</v>
      </c>
      <c r="Y17" s="15">
        <f t="shared" si="9"/>
        <v>2070.13</v>
      </c>
      <c r="Z17" s="15">
        <f t="shared" si="10"/>
        <v>5970.13</v>
      </c>
      <c r="AA17" s="13"/>
    </row>
    <row r="18" s="3" customFormat="1" ht="40.5" customHeight="1" spans="1:27">
      <c r="A18" s="12">
        <v>13</v>
      </c>
      <c r="B18" s="15" t="s">
        <v>54</v>
      </c>
      <c r="C18" s="15" t="s">
        <v>36</v>
      </c>
      <c r="D18" s="15" t="s">
        <v>77</v>
      </c>
      <c r="E18" s="16" t="s">
        <v>51</v>
      </c>
      <c r="F18" s="17">
        <v>3900</v>
      </c>
      <c r="G18" s="15">
        <f t="shared" si="11"/>
        <v>679.04</v>
      </c>
      <c r="H18" s="15">
        <f t="shared" si="12"/>
        <v>25.76</v>
      </c>
      <c r="I18" s="15">
        <f t="shared" si="13"/>
        <v>25.46</v>
      </c>
      <c r="J18" s="15">
        <f t="shared" si="14"/>
        <v>0.98</v>
      </c>
      <c r="K18" s="15">
        <f t="shared" si="15"/>
        <v>169.76</v>
      </c>
      <c r="L18" s="15">
        <f t="shared" si="16"/>
        <v>6.44</v>
      </c>
      <c r="M18" s="15">
        <v>4</v>
      </c>
      <c r="N18" s="15">
        <f t="shared" si="3"/>
        <v>911.44</v>
      </c>
      <c r="O18" s="15">
        <f t="shared" si="17"/>
        <v>2988.56</v>
      </c>
      <c r="P18" s="15">
        <f t="shared" si="18"/>
        <v>1358.08</v>
      </c>
      <c r="Q18" s="15">
        <f t="shared" si="19"/>
        <v>51.52</v>
      </c>
      <c r="R18" s="15">
        <f t="shared" si="20"/>
        <v>59.42</v>
      </c>
      <c r="S18" s="15">
        <f t="shared" si="21"/>
        <v>2.24</v>
      </c>
      <c r="T18" s="15">
        <f t="shared" si="22"/>
        <v>19.52</v>
      </c>
      <c r="U18" s="15">
        <f t="shared" si="23"/>
        <v>0.7</v>
      </c>
      <c r="V18" s="15">
        <f t="shared" si="24"/>
        <v>551.72</v>
      </c>
      <c r="W18" s="15">
        <f t="shared" si="25"/>
        <v>20.93</v>
      </c>
      <c r="X18" s="15">
        <v>6</v>
      </c>
      <c r="Y18" s="15">
        <f t="shared" si="9"/>
        <v>2070.13</v>
      </c>
      <c r="Z18" s="15">
        <f t="shared" si="10"/>
        <v>5970.13</v>
      </c>
      <c r="AA18" s="13"/>
    </row>
    <row r="19" s="3" customFormat="1" ht="40.5" customHeight="1" spans="1:27">
      <c r="A19" s="12">
        <v>14</v>
      </c>
      <c r="B19" s="15" t="s">
        <v>55</v>
      </c>
      <c r="C19" s="15" t="s">
        <v>36</v>
      </c>
      <c r="D19" s="15" t="s">
        <v>81</v>
      </c>
      <c r="E19" s="16" t="s">
        <v>51</v>
      </c>
      <c r="F19" s="17">
        <v>3900</v>
      </c>
      <c r="G19" s="15">
        <f t="shared" si="11"/>
        <v>679.04</v>
      </c>
      <c r="H19" s="15">
        <f t="shared" si="12"/>
        <v>25.76</v>
      </c>
      <c r="I19" s="15">
        <f t="shared" si="13"/>
        <v>25.46</v>
      </c>
      <c r="J19" s="15">
        <f t="shared" si="14"/>
        <v>0.98</v>
      </c>
      <c r="K19" s="15">
        <f t="shared" si="15"/>
        <v>169.76</v>
      </c>
      <c r="L19" s="15">
        <f t="shared" si="16"/>
        <v>6.44</v>
      </c>
      <c r="M19" s="15">
        <v>4</v>
      </c>
      <c r="N19" s="15">
        <f t="shared" si="3"/>
        <v>911.44</v>
      </c>
      <c r="O19" s="15">
        <f t="shared" si="17"/>
        <v>2988.56</v>
      </c>
      <c r="P19" s="15">
        <f t="shared" si="18"/>
        <v>1358.08</v>
      </c>
      <c r="Q19" s="15">
        <f t="shared" si="19"/>
        <v>51.52</v>
      </c>
      <c r="R19" s="15">
        <f t="shared" si="20"/>
        <v>59.42</v>
      </c>
      <c r="S19" s="15">
        <f t="shared" si="21"/>
        <v>2.24</v>
      </c>
      <c r="T19" s="15">
        <f t="shared" si="22"/>
        <v>19.52</v>
      </c>
      <c r="U19" s="15">
        <f t="shared" si="23"/>
        <v>0.7</v>
      </c>
      <c r="V19" s="15">
        <f t="shared" si="24"/>
        <v>551.72</v>
      </c>
      <c r="W19" s="15">
        <f t="shared" si="25"/>
        <v>20.93</v>
      </c>
      <c r="X19" s="15">
        <v>6</v>
      </c>
      <c r="Y19" s="15">
        <f t="shared" si="9"/>
        <v>2070.13</v>
      </c>
      <c r="Z19" s="15">
        <f t="shared" si="10"/>
        <v>5970.13</v>
      </c>
      <c r="AA19" s="13"/>
    </row>
    <row r="20" s="3" customFormat="1" ht="40.5" customHeight="1" spans="1:27">
      <c r="A20" s="12">
        <v>15</v>
      </c>
      <c r="B20" s="15" t="s">
        <v>56</v>
      </c>
      <c r="C20" s="15" t="s">
        <v>36</v>
      </c>
      <c r="D20" s="15" t="s">
        <v>82</v>
      </c>
      <c r="E20" s="16" t="s">
        <v>51</v>
      </c>
      <c r="F20" s="17">
        <v>3900</v>
      </c>
      <c r="G20" s="15">
        <f t="shared" si="11"/>
        <v>679.04</v>
      </c>
      <c r="H20" s="15">
        <f t="shared" si="12"/>
        <v>25.76</v>
      </c>
      <c r="I20" s="15">
        <f t="shared" si="13"/>
        <v>25.46</v>
      </c>
      <c r="J20" s="15">
        <f t="shared" si="14"/>
        <v>0.98</v>
      </c>
      <c r="K20" s="15">
        <f t="shared" si="15"/>
        <v>169.76</v>
      </c>
      <c r="L20" s="15">
        <f t="shared" si="16"/>
        <v>6.44</v>
      </c>
      <c r="M20" s="15">
        <v>4</v>
      </c>
      <c r="N20" s="15">
        <f t="shared" si="3"/>
        <v>911.44</v>
      </c>
      <c r="O20" s="15">
        <f t="shared" si="17"/>
        <v>2988.56</v>
      </c>
      <c r="P20" s="15">
        <f t="shared" si="18"/>
        <v>1358.08</v>
      </c>
      <c r="Q20" s="15">
        <f t="shared" si="19"/>
        <v>51.52</v>
      </c>
      <c r="R20" s="15">
        <f t="shared" si="20"/>
        <v>59.42</v>
      </c>
      <c r="S20" s="15">
        <f t="shared" si="21"/>
        <v>2.24</v>
      </c>
      <c r="T20" s="15">
        <f t="shared" si="22"/>
        <v>19.52</v>
      </c>
      <c r="U20" s="15">
        <f t="shared" si="23"/>
        <v>0.7</v>
      </c>
      <c r="V20" s="15">
        <f t="shared" si="24"/>
        <v>551.72</v>
      </c>
      <c r="W20" s="15">
        <f t="shared" si="25"/>
        <v>20.93</v>
      </c>
      <c r="X20" s="15">
        <v>6</v>
      </c>
      <c r="Y20" s="15">
        <f t="shared" si="9"/>
        <v>2070.13</v>
      </c>
      <c r="Z20" s="15">
        <f t="shared" si="10"/>
        <v>5970.13</v>
      </c>
      <c r="AA20" s="13"/>
    </row>
    <row r="21" s="3" customFormat="1" ht="40.5" customHeight="1" spans="1:27">
      <c r="A21" s="12">
        <v>16</v>
      </c>
      <c r="B21" s="15" t="s">
        <v>57</v>
      </c>
      <c r="C21" s="15" t="s">
        <v>36</v>
      </c>
      <c r="D21" s="15" t="s">
        <v>75</v>
      </c>
      <c r="E21" s="16" t="s">
        <v>51</v>
      </c>
      <c r="F21" s="17">
        <v>3900</v>
      </c>
      <c r="G21" s="15">
        <f t="shared" si="11"/>
        <v>679.04</v>
      </c>
      <c r="H21" s="15">
        <f t="shared" si="12"/>
        <v>25.76</v>
      </c>
      <c r="I21" s="15">
        <f t="shared" si="13"/>
        <v>25.46</v>
      </c>
      <c r="J21" s="15">
        <f t="shared" si="14"/>
        <v>0.98</v>
      </c>
      <c r="K21" s="15">
        <f t="shared" si="15"/>
        <v>169.76</v>
      </c>
      <c r="L21" s="15">
        <f t="shared" si="16"/>
        <v>6.44</v>
      </c>
      <c r="M21" s="15">
        <v>4</v>
      </c>
      <c r="N21" s="15">
        <f t="shared" si="3"/>
        <v>911.44</v>
      </c>
      <c r="O21" s="15">
        <f t="shared" si="17"/>
        <v>2988.56</v>
      </c>
      <c r="P21" s="15">
        <f t="shared" si="18"/>
        <v>1358.08</v>
      </c>
      <c r="Q21" s="15">
        <f t="shared" si="19"/>
        <v>51.52</v>
      </c>
      <c r="R21" s="15">
        <f t="shared" si="20"/>
        <v>59.42</v>
      </c>
      <c r="S21" s="15">
        <f t="shared" si="21"/>
        <v>2.24</v>
      </c>
      <c r="T21" s="15">
        <f t="shared" si="22"/>
        <v>19.52</v>
      </c>
      <c r="U21" s="15">
        <f t="shared" si="23"/>
        <v>0.7</v>
      </c>
      <c r="V21" s="15">
        <f t="shared" si="24"/>
        <v>551.72</v>
      </c>
      <c r="W21" s="15">
        <f t="shared" si="25"/>
        <v>20.93</v>
      </c>
      <c r="X21" s="15">
        <v>6</v>
      </c>
      <c r="Y21" s="15">
        <f t="shared" si="9"/>
        <v>2070.13</v>
      </c>
      <c r="Z21" s="15">
        <f t="shared" si="10"/>
        <v>5970.13</v>
      </c>
      <c r="AA21" s="13"/>
    </row>
    <row r="22" s="3" customFormat="1" ht="40.5" customHeight="1" spans="1:27">
      <c r="A22" s="12">
        <v>17</v>
      </c>
      <c r="B22" s="15" t="s">
        <v>58</v>
      </c>
      <c r="C22" s="15" t="s">
        <v>36</v>
      </c>
      <c r="D22" s="15" t="s">
        <v>83</v>
      </c>
      <c r="E22" s="16" t="s">
        <v>51</v>
      </c>
      <c r="F22" s="17">
        <v>3900</v>
      </c>
      <c r="G22" s="15">
        <f t="shared" si="11"/>
        <v>679.04</v>
      </c>
      <c r="H22" s="15">
        <f t="shared" si="12"/>
        <v>25.76</v>
      </c>
      <c r="I22" s="15">
        <f t="shared" si="13"/>
        <v>25.46</v>
      </c>
      <c r="J22" s="15">
        <f t="shared" si="14"/>
        <v>0.98</v>
      </c>
      <c r="K22" s="15">
        <f t="shared" si="15"/>
        <v>169.76</v>
      </c>
      <c r="L22" s="15">
        <f t="shared" si="16"/>
        <v>6.44</v>
      </c>
      <c r="M22" s="15">
        <v>4</v>
      </c>
      <c r="N22" s="15">
        <f t="shared" si="3"/>
        <v>911.44</v>
      </c>
      <c r="O22" s="15">
        <f t="shared" si="17"/>
        <v>2988.56</v>
      </c>
      <c r="P22" s="15">
        <f t="shared" si="18"/>
        <v>1358.08</v>
      </c>
      <c r="Q22" s="15">
        <f t="shared" si="19"/>
        <v>51.52</v>
      </c>
      <c r="R22" s="15">
        <f t="shared" si="20"/>
        <v>59.42</v>
      </c>
      <c r="S22" s="15">
        <f t="shared" si="21"/>
        <v>2.24</v>
      </c>
      <c r="T22" s="15">
        <f t="shared" si="22"/>
        <v>19.52</v>
      </c>
      <c r="U22" s="15">
        <f t="shared" si="23"/>
        <v>0.7</v>
      </c>
      <c r="V22" s="15">
        <f t="shared" si="24"/>
        <v>551.72</v>
      </c>
      <c r="W22" s="15">
        <f t="shared" si="25"/>
        <v>20.93</v>
      </c>
      <c r="X22" s="15">
        <v>6</v>
      </c>
      <c r="Y22" s="15">
        <f t="shared" si="9"/>
        <v>2070.13</v>
      </c>
      <c r="Z22" s="15">
        <f t="shared" si="10"/>
        <v>5970.13</v>
      </c>
      <c r="AA22" s="13"/>
    </row>
    <row r="23" s="3" customFormat="1" ht="40.5" customHeight="1" spans="1:27">
      <c r="A23" s="12">
        <v>18</v>
      </c>
      <c r="B23" s="15" t="s">
        <v>59</v>
      </c>
      <c r="C23" s="15" t="s">
        <v>36</v>
      </c>
      <c r="D23" s="15" t="s">
        <v>84</v>
      </c>
      <c r="E23" s="16" t="s">
        <v>51</v>
      </c>
      <c r="F23" s="17">
        <v>3900</v>
      </c>
      <c r="G23" s="15">
        <f t="shared" si="11"/>
        <v>679.04</v>
      </c>
      <c r="H23" s="15">
        <f t="shared" si="12"/>
        <v>25.76</v>
      </c>
      <c r="I23" s="15">
        <f t="shared" si="13"/>
        <v>25.46</v>
      </c>
      <c r="J23" s="15">
        <f t="shared" si="14"/>
        <v>0.98</v>
      </c>
      <c r="K23" s="15">
        <f t="shared" si="15"/>
        <v>169.76</v>
      </c>
      <c r="L23" s="15">
        <f t="shared" si="16"/>
        <v>6.44</v>
      </c>
      <c r="M23" s="15">
        <v>4</v>
      </c>
      <c r="N23" s="15">
        <f t="shared" si="3"/>
        <v>911.44</v>
      </c>
      <c r="O23" s="15">
        <f t="shared" si="17"/>
        <v>2988.56</v>
      </c>
      <c r="P23" s="15">
        <f t="shared" si="18"/>
        <v>1358.08</v>
      </c>
      <c r="Q23" s="15">
        <f t="shared" si="19"/>
        <v>51.52</v>
      </c>
      <c r="R23" s="15">
        <f t="shared" si="20"/>
        <v>59.42</v>
      </c>
      <c r="S23" s="15">
        <f t="shared" si="21"/>
        <v>2.24</v>
      </c>
      <c r="T23" s="15">
        <f t="shared" si="22"/>
        <v>19.52</v>
      </c>
      <c r="U23" s="15">
        <f t="shared" si="23"/>
        <v>0.7</v>
      </c>
      <c r="V23" s="15">
        <f t="shared" si="24"/>
        <v>551.72</v>
      </c>
      <c r="W23" s="15">
        <f t="shared" si="25"/>
        <v>20.93</v>
      </c>
      <c r="X23" s="15">
        <v>6</v>
      </c>
      <c r="Y23" s="15">
        <f t="shared" si="9"/>
        <v>2070.13</v>
      </c>
      <c r="Z23" s="15">
        <f t="shared" si="10"/>
        <v>5970.13</v>
      </c>
      <c r="AA23" s="13"/>
    </row>
    <row r="24" s="3" customFormat="1" ht="40.5" customHeight="1" spans="1:27">
      <c r="A24" s="12">
        <v>19</v>
      </c>
      <c r="B24" s="15" t="s">
        <v>60</v>
      </c>
      <c r="C24" s="15" t="s">
        <v>36</v>
      </c>
      <c r="D24" s="15" t="s">
        <v>85</v>
      </c>
      <c r="E24" s="16" t="s">
        <v>51</v>
      </c>
      <c r="F24" s="17">
        <v>3900</v>
      </c>
      <c r="G24" s="15">
        <f t="shared" si="11"/>
        <v>679.04</v>
      </c>
      <c r="H24" s="15">
        <f t="shared" si="12"/>
        <v>25.76</v>
      </c>
      <c r="I24" s="15">
        <f t="shared" si="13"/>
        <v>25.46</v>
      </c>
      <c r="J24" s="15">
        <f t="shared" si="14"/>
        <v>0.98</v>
      </c>
      <c r="K24" s="15">
        <f t="shared" si="15"/>
        <v>169.76</v>
      </c>
      <c r="L24" s="15">
        <f t="shared" si="16"/>
        <v>6.44</v>
      </c>
      <c r="M24" s="15">
        <v>4</v>
      </c>
      <c r="N24" s="15">
        <f t="shared" si="3"/>
        <v>911.44</v>
      </c>
      <c r="O24" s="15">
        <f t="shared" si="17"/>
        <v>2988.56</v>
      </c>
      <c r="P24" s="15">
        <f t="shared" si="18"/>
        <v>1358.08</v>
      </c>
      <c r="Q24" s="15">
        <f t="shared" si="19"/>
        <v>51.52</v>
      </c>
      <c r="R24" s="15">
        <f t="shared" si="20"/>
        <v>59.42</v>
      </c>
      <c r="S24" s="15">
        <f t="shared" si="21"/>
        <v>2.24</v>
      </c>
      <c r="T24" s="15">
        <f t="shared" si="22"/>
        <v>19.52</v>
      </c>
      <c r="U24" s="15">
        <f t="shared" si="23"/>
        <v>0.7</v>
      </c>
      <c r="V24" s="15">
        <f t="shared" si="24"/>
        <v>551.72</v>
      </c>
      <c r="W24" s="15">
        <f t="shared" si="25"/>
        <v>20.93</v>
      </c>
      <c r="X24" s="15">
        <v>6</v>
      </c>
      <c r="Y24" s="15">
        <f t="shared" si="9"/>
        <v>2070.13</v>
      </c>
      <c r="Z24" s="15">
        <f t="shared" si="10"/>
        <v>5970.13</v>
      </c>
      <c r="AA24" s="13"/>
    </row>
    <row r="25" s="3" customFormat="1" ht="40.5" customHeight="1" spans="1:27">
      <c r="A25" s="12">
        <v>20</v>
      </c>
      <c r="B25" s="15" t="s">
        <v>61</v>
      </c>
      <c r="C25" s="15" t="s">
        <v>36</v>
      </c>
      <c r="D25" s="15" t="s">
        <v>86</v>
      </c>
      <c r="E25" s="16" t="s">
        <v>51</v>
      </c>
      <c r="F25" s="17">
        <v>3900</v>
      </c>
      <c r="G25" s="15">
        <f t="shared" si="11"/>
        <v>679.04</v>
      </c>
      <c r="H25" s="15">
        <f t="shared" si="12"/>
        <v>25.76</v>
      </c>
      <c r="I25" s="15">
        <f t="shared" si="13"/>
        <v>25.46</v>
      </c>
      <c r="J25" s="15">
        <f t="shared" si="14"/>
        <v>0.98</v>
      </c>
      <c r="K25" s="15">
        <f t="shared" si="15"/>
        <v>169.76</v>
      </c>
      <c r="L25" s="15">
        <f t="shared" si="16"/>
        <v>6.44</v>
      </c>
      <c r="M25" s="15">
        <v>4</v>
      </c>
      <c r="N25" s="15">
        <f t="shared" si="3"/>
        <v>911.44</v>
      </c>
      <c r="O25" s="15">
        <f t="shared" si="17"/>
        <v>2988.56</v>
      </c>
      <c r="P25" s="15">
        <f t="shared" si="18"/>
        <v>1358.08</v>
      </c>
      <c r="Q25" s="15">
        <f t="shared" si="19"/>
        <v>51.52</v>
      </c>
      <c r="R25" s="15">
        <f t="shared" si="20"/>
        <v>59.42</v>
      </c>
      <c r="S25" s="15">
        <f t="shared" si="21"/>
        <v>2.24</v>
      </c>
      <c r="T25" s="15">
        <f t="shared" si="22"/>
        <v>19.52</v>
      </c>
      <c r="U25" s="15">
        <f t="shared" si="23"/>
        <v>0.7</v>
      </c>
      <c r="V25" s="15">
        <f t="shared" si="24"/>
        <v>551.72</v>
      </c>
      <c r="W25" s="15">
        <f t="shared" si="25"/>
        <v>20.93</v>
      </c>
      <c r="X25" s="15">
        <v>6</v>
      </c>
      <c r="Y25" s="15">
        <f t="shared" si="9"/>
        <v>2070.13</v>
      </c>
      <c r="Z25" s="15">
        <f t="shared" si="10"/>
        <v>5970.13</v>
      </c>
      <c r="AA25" s="13"/>
    </row>
    <row r="26" s="3" customFormat="1" ht="40.5" customHeight="1" spans="1:27">
      <c r="A26" s="12">
        <v>21</v>
      </c>
      <c r="B26" s="15" t="s">
        <v>62</v>
      </c>
      <c r="C26" s="15" t="s">
        <v>36</v>
      </c>
      <c r="D26" s="15" t="s">
        <v>87</v>
      </c>
      <c r="E26" s="16" t="s">
        <v>51</v>
      </c>
      <c r="F26" s="17">
        <v>3900</v>
      </c>
      <c r="G26" s="15">
        <f t="shared" si="11"/>
        <v>679.04</v>
      </c>
      <c r="H26" s="15">
        <f t="shared" si="12"/>
        <v>25.76</v>
      </c>
      <c r="I26" s="15">
        <f t="shared" si="13"/>
        <v>25.46</v>
      </c>
      <c r="J26" s="15">
        <f t="shared" si="14"/>
        <v>0.98</v>
      </c>
      <c r="K26" s="15">
        <f t="shared" si="15"/>
        <v>169.76</v>
      </c>
      <c r="L26" s="15">
        <f t="shared" si="16"/>
        <v>6.44</v>
      </c>
      <c r="M26" s="15">
        <v>4</v>
      </c>
      <c r="N26" s="15">
        <f t="shared" si="3"/>
        <v>911.44</v>
      </c>
      <c r="O26" s="15">
        <f t="shared" si="17"/>
        <v>2988.56</v>
      </c>
      <c r="P26" s="15">
        <f t="shared" si="18"/>
        <v>1358.08</v>
      </c>
      <c r="Q26" s="15">
        <f t="shared" si="19"/>
        <v>51.52</v>
      </c>
      <c r="R26" s="15">
        <f t="shared" si="20"/>
        <v>59.42</v>
      </c>
      <c r="S26" s="15">
        <f t="shared" si="21"/>
        <v>2.24</v>
      </c>
      <c r="T26" s="15">
        <f t="shared" si="22"/>
        <v>19.52</v>
      </c>
      <c r="U26" s="15">
        <f t="shared" si="23"/>
        <v>0.7</v>
      </c>
      <c r="V26" s="15">
        <f t="shared" si="24"/>
        <v>551.72</v>
      </c>
      <c r="W26" s="15">
        <f t="shared" si="25"/>
        <v>20.93</v>
      </c>
      <c r="X26" s="15">
        <v>6</v>
      </c>
      <c r="Y26" s="15">
        <f t="shared" si="9"/>
        <v>2070.13</v>
      </c>
      <c r="Z26" s="15">
        <f t="shared" si="10"/>
        <v>5970.13</v>
      </c>
      <c r="AA26" s="13"/>
    </row>
    <row r="27" s="3" customFormat="1" ht="40.5" customHeight="1" spans="1:27">
      <c r="A27" s="12">
        <v>22</v>
      </c>
      <c r="B27" s="15" t="s">
        <v>63</v>
      </c>
      <c r="C27" s="15" t="s">
        <v>36</v>
      </c>
      <c r="D27" s="15" t="s">
        <v>87</v>
      </c>
      <c r="E27" s="16" t="s">
        <v>64</v>
      </c>
      <c r="F27" s="17">
        <v>3900</v>
      </c>
      <c r="G27" s="15">
        <f t="shared" si="11"/>
        <v>679.04</v>
      </c>
      <c r="H27" s="15">
        <f t="shared" si="12"/>
        <v>25.76</v>
      </c>
      <c r="I27" s="15">
        <f t="shared" si="13"/>
        <v>25.46</v>
      </c>
      <c r="J27" s="15">
        <f t="shared" si="14"/>
        <v>0.98</v>
      </c>
      <c r="K27" s="15">
        <f t="shared" si="15"/>
        <v>169.76</v>
      </c>
      <c r="L27" s="15">
        <f t="shared" si="16"/>
        <v>6.44</v>
      </c>
      <c r="M27" s="15">
        <v>4</v>
      </c>
      <c r="N27" s="15">
        <f t="shared" si="3"/>
        <v>911.44</v>
      </c>
      <c r="O27" s="15">
        <f t="shared" si="17"/>
        <v>2988.56</v>
      </c>
      <c r="P27" s="15">
        <f t="shared" si="18"/>
        <v>1358.08</v>
      </c>
      <c r="Q27" s="15">
        <f t="shared" si="19"/>
        <v>51.52</v>
      </c>
      <c r="R27" s="15">
        <f t="shared" si="20"/>
        <v>59.42</v>
      </c>
      <c r="S27" s="15">
        <f t="shared" si="21"/>
        <v>2.24</v>
      </c>
      <c r="T27" s="15">
        <f t="shared" si="22"/>
        <v>19.52</v>
      </c>
      <c r="U27" s="15">
        <f t="shared" si="23"/>
        <v>0.7</v>
      </c>
      <c r="V27" s="15">
        <f t="shared" si="24"/>
        <v>551.72</v>
      </c>
      <c r="W27" s="15">
        <f t="shared" si="25"/>
        <v>20.93</v>
      </c>
      <c r="X27" s="15">
        <v>6</v>
      </c>
      <c r="Y27" s="15">
        <f t="shared" si="9"/>
        <v>2070.13</v>
      </c>
      <c r="Z27" s="15">
        <f t="shared" si="10"/>
        <v>5970.13</v>
      </c>
      <c r="AA27" s="13"/>
    </row>
    <row r="28" s="3" customFormat="1" ht="40.5" customHeight="1" spans="1:27">
      <c r="A28" s="12">
        <v>23</v>
      </c>
      <c r="B28" s="15" t="s">
        <v>65</v>
      </c>
      <c r="C28" s="15" t="s">
        <v>36</v>
      </c>
      <c r="D28" s="15" t="s">
        <v>88</v>
      </c>
      <c r="E28" s="16" t="s">
        <v>64</v>
      </c>
      <c r="F28" s="17">
        <v>3900</v>
      </c>
      <c r="G28" s="15">
        <f t="shared" si="11"/>
        <v>679.04</v>
      </c>
      <c r="H28" s="15">
        <f t="shared" si="12"/>
        <v>25.76</v>
      </c>
      <c r="I28" s="15">
        <f t="shared" si="13"/>
        <v>25.46</v>
      </c>
      <c r="J28" s="15">
        <f t="shared" si="14"/>
        <v>0.98</v>
      </c>
      <c r="K28" s="15">
        <f t="shared" si="15"/>
        <v>169.76</v>
      </c>
      <c r="L28" s="15">
        <f t="shared" si="16"/>
        <v>6.44</v>
      </c>
      <c r="M28" s="15">
        <v>4</v>
      </c>
      <c r="N28" s="15">
        <f t="shared" si="3"/>
        <v>911.44</v>
      </c>
      <c r="O28" s="15">
        <f t="shared" si="17"/>
        <v>2988.56</v>
      </c>
      <c r="P28" s="15">
        <f t="shared" si="18"/>
        <v>1358.08</v>
      </c>
      <c r="Q28" s="15">
        <f t="shared" si="19"/>
        <v>51.52</v>
      </c>
      <c r="R28" s="15">
        <f t="shared" si="20"/>
        <v>59.42</v>
      </c>
      <c r="S28" s="15">
        <f t="shared" si="21"/>
        <v>2.24</v>
      </c>
      <c r="T28" s="15">
        <f t="shared" si="22"/>
        <v>19.52</v>
      </c>
      <c r="U28" s="15">
        <f t="shared" si="23"/>
        <v>0.7</v>
      </c>
      <c r="V28" s="15">
        <f t="shared" si="24"/>
        <v>551.72</v>
      </c>
      <c r="W28" s="15">
        <f t="shared" si="25"/>
        <v>20.93</v>
      </c>
      <c r="X28" s="15">
        <v>6</v>
      </c>
      <c r="Y28" s="15">
        <f t="shared" si="9"/>
        <v>2070.13</v>
      </c>
      <c r="Z28" s="15">
        <f t="shared" si="10"/>
        <v>5970.13</v>
      </c>
      <c r="AA28" s="13"/>
    </row>
    <row r="29" s="3" customFormat="1" ht="40.5" customHeight="1" spans="1:27">
      <c r="A29" s="12">
        <v>24</v>
      </c>
      <c r="B29" s="18" t="s">
        <v>66</v>
      </c>
      <c r="C29" s="15" t="s">
        <v>36</v>
      </c>
      <c r="D29" s="15" t="s">
        <v>83</v>
      </c>
      <c r="E29" s="16" t="s">
        <v>67</v>
      </c>
      <c r="F29" s="17">
        <v>3900</v>
      </c>
      <c r="G29" s="15">
        <f t="shared" si="11"/>
        <v>679.04</v>
      </c>
      <c r="H29" s="15">
        <f t="shared" ref="H29:H33" si="26">3.68</f>
        <v>3.68</v>
      </c>
      <c r="I29" s="15">
        <f t="shared" si="13"/>
        <v>25.46</v>
      </c>
      <c r="J29" s="15">
        <v>0.14</v>
      </c>
      <c r="K29" s="15">
        <f t="shared" si="15"/>
        <v>169.76</v>
      </c>
      <c r="L29" s="15">
        <v>0.92</v>
      </c>
      <c r="M29" s="15">
        <v>4</v>
      </c>
      <c r="N29" s="15">
        <f t="shared" si="3"/>
        <v>883</v>
      </c>
      <c r="O29" s="15">
        <f t="shared" si="17"/>
        <v>3017</v>
      </c>
      <c r="P29" s="15">
        <f t="shared" si="18"/>
        <v>1358.08</v>
      </c>
      <c r="Q29" s="15">
        <v>7.36</v>
      </c>
      <c r="R29" s="15">
        <f t="shared" si="20"/>
        <v>59.42</v>
      </c>
      <c r="S29" s="15">
        <v>0.32</v>
      </c>
      <c r="T29" s="15">
        <f t="shared" si="22"/>
        <v>19.52</v>
      </c>
      <c r="U29" s="15">
        <v>0.1</v>
      </c>
      <c r="V29" s="15">
        <f t="shared" si="24"/>
        <v>551.72</v>
      </c>
      <c r="W29" s="15">
        <v>2.99</v>
      </c>
      <c r="X29" s="15">
        <v>6</v>
      </c>
      <c r="Y29" s="15">
        <f t="shared" si="9"/>
        <v>2005.51</v>
      </c>
      <c r="Z29" s="15">
        <f t="shared" si="10"/>
        <v>5905.51</v>
      </c>
      <c r="AA29" s="13"/>
    </row>
    <row r="30" s="3" customFormat="1" ht="40.5" customHeight="1" spans="1:27">
      <c r="A30" s="12">
        <v>25</v>
      </c>
      <c r="B30" s="18" t="s">
        <v>68</v>
      </c>
      <c r="C30" s="15" t="s">
        <v>36</v>
      </c>
      <c r="D30" s="15" t="s">
        <v>83</v>
      </c>
      <c r="E30" s="16" t="s">
        <v>67</v>
      </c>
      <c r="F30" s="17">
        <v>3900</v>
      </c>
      <c r="G30" s="15">
        <f t="shared" si="11"/>
        <v>679.04</v>
      </c>
      <c r="H30" s="15">
        <f t="shared" si="26"/>
        <v>3.68</v>
      </c>
      <c r="I30" s="15">
        <f t="shared" si="13"/>
        <v>25.46</v>
      </c>
      <c r="J30" s="15">
        <v>0.14</v>
      </c>
      <c r="K30" s="15">
        <f t="shared" si="15"/>
        <v>169.76</v>
      </c>
      <c r="L30" s="15">
        <v>0.92</v>
      </c>
      <c r="M30" s="15">
        <v>4</v>
      </c>
      <c r="N30" s="15">
        <f t="shared" si="3"/>
        <v>883</v>
      </c>
      <c r="O30" s="15">
        <f t="shared" si="17"/>
        <v>3017</v>
      </c>
      <c r="P30" s="15">
        <f t="shared" si="18"/>
        <v>1358.08</v>
      </c>
      <c r="Q30" s="15">
        <v>7.36</v>
      </c>
      <c r="R30" s="15">
        <f t="shared" si="20"/>
        <v>59.42</v>
      </c>
      <c r="S30" s="15">
        <v>0.32</v>
      </c>
      <c r="T30" s="15">
        <f t="shared" si="22"/>
        <v>19.52</v>
      </c>
      <c r="U30" s="15">
        <v>0.1</v>
      </c>
      <c r="V30" s="15">
        <f t="shared" si="24"/>
        <v>551.72</v>
      </c>
      <c r="W30" s="15">
        <v>2.99</v>
      </c>
      <c r="X30" s="15">
        <v>6</v>
      </c>
      <c r="Y30" s="15">
        <f t="shared" si="9"/>
        <v>2005.51</v>
      </c>
      <c r="Z30" s="15">
        <f t="shared" si="10"/>
        <v>5905.51</v>
      </c>
      <c r="AA30" s="13"/>
    </row>
    <row r="31" s="3" customFormat="1" ht="40.5" customHeight="1" spans="1:27">
      <c r="A31" s="12">
        <v>26</v>
      </c>
      <c r="B31" s="18" t="s">
        <v>69</v>
      </c>
      <c r="C31" s="15" t="s">
        <v>36</v>
      </c>
      <c r="D31" s="15" t="s">
        <v>73</v>
      </c>
      <c r="E31" s="16" t="s">
        <v>67</v>
      </c>
      <c r="F31" s="17">
        <v>3900</v>
      </c>
      <c r="G31" s="15">
        <f t="shared" si="11"/>
        <v>679.04</v>
      </c>
      <c r="H31" s="15">
        <f t="shared" si="26"/>
        <v>3.68</v>
      </c>
      <c r="I31" s="15">
        <f t="shared" si="13"/>
        <v>25.46</v>
      </c>
      <c r="J31" s="15">
        <v>0.14</v>
      </c>
      <c r="K31" s="15">
        <f t="shared" si="15"/>
        <v>169.76</v>
      </c>
      <c r="L31" s="15">
        <v>0.92</v>
      </c>
      <c r="M31" s="15">
        <v>4</v>
      </c>
      <c r="N31" s="15">
        <f t="shared" si="3"/>
        <v>883</v>
      </c>
      <c r="O31" s="15">
        <f t="shared" si="17"/>
        <v>3017</v>
      </c>
      <c r="P31" s="15">
        <f t="shared" si="18"/>
        <v>1358.08</v>
      </c>
      <c r="Q31" s="15">
        <v>7.36</v>
      </c>
      <c r="R31" s="15">
        <f t="shared" si="20"/>
        <v>59.42</v>
      </c>
      <c r="S31" s="15">
        <v>0.32</v>
      </c>
      <c r="T31" s="15">
        <f t="shared" si="22"/>
        <v>19.52</v>
      </c>
      <c r="U31" s="15">
        <v>0.1</v>
      </c>
      <c r="V31" s="15">
        <f t="shared" si="24"/>
        <v>551.72</v>
      </c>
      <c r="W31" s="15">
        <v>2.99</v>
      </c>
      <c r="X31" s="15">
        <v>6</v>
      </c>
      <c r="Y31" s="15">
        <f t="shared" si="9"/>
        <v>2005.51</v>
      </c>
      <c r="Z31" s="15">
        <f t="shared" si="10"/>
        <v>5905.51</v>
      </c>
      <c r="AA31" s="13"/>
    </row>
    <row r="32" s="3" customFormat="1" ht="40.5" customHeight="1" spans="1:27">
      <c r="A32" s="12">
        <v>27</v>
      </c>
      <c r="B32" s="18" t="s">
        <v>70</v>
      </c>
      <c r="C32" s="15" t="s">
        <v>36</v>
      </c>
      <c r="D32" s="15" t="s">
        <v>83</v>
      </c>
      <c r="E32" s="16" t="s">
        <v>67</v>
      </c>
      <c r="F32" s="17">
        <v>3900</v>
      </c>
      <c r="G32" s="15">
        <f t="shared" si="11"/>
        <v>679.04</v>
      </c>
      <c r="H32" s="15">
        <f t="shared" si="26"/>
        <v>3.68</v>
      </c>
      <c r="I32" s="15">
        <f t="shared" si="13"/>
        <v>25.46</v>
      </c>
      <c r="J32" s="15">
        <v>0.14</v>
      </c>
      <c r="K32" s="15">
        <f t="shared" si="15"/>
        <v>169.76</v>
      </c>
      <c r="L32" s="15">
        <v>0.92</v>
      </c>
      <c r="M32" s="15">
        <v>4</v>
      </c>
      <c r="N32" s="15">
        <f t="shared" si="3"/>
        <v>883</v>
      </c>
      <c r="O32" s="15">
        <f t="shared" si="17"/>
        <v>3017</v>
      </c>
      <c r="P32" s="15">
        <f t="shared" si="18"/>
        <v>1358.08</v>
      </c>
      <c r="Q32" s="15">
        <v>7.36</v>
      </c>
      <c r="R32" s="15">
        <f t="shared" si="20"/>
        <v>59.42</v>
      </c>
      <c r="S32" s="15">
        <v>0.32</v>
      </c>
      <c r="T32" s="15">
        <f t="shared" si="22"/>
        <v>19.52</v>
      </c>
      <c r="U32" s="15">
        <v>0.1</v>
      </c>
      <c r="V32" s="15">
        <f t="shared" si="24"/>
        <v>551.72</v>
      </c>
      <c r="W32" s="15">
        <v>2.99</v>
      </c>
      <c r="X32" s="15">
        <v>6</v>
      </c>
      <c r="Y32" s="15">
        <f t="shared" si="9"/>
        <v>2005.51</v>
      </c>
      <c r="Z32" s="15">
        <f t="shared" si="10"/>
        <v>5905.51</v>
      </c>
      <c r="AA32" s="13"/>
    </row>
    <row r="33" s="3" customFormat="1" ht="40.5" customHeight="1" spans="1:27">
      <c r="A33" s="12">
        <v>28</v>
      </c>
      <c r="B33" s="18" t="s">
        <v>71</v>
      </c>
      <c r="C33" s="15" t="s">
        <v>36</v>
      </c>
      <c r="D33" s="15" t="s">
        <v>83</v>
      </c>
      <c r="E33" s="16" t="s">
        <v>67</v>
      </c>
      <c r="F33" s="17">
        <v>3900</v>
      </c>
      <c r="G33" s="15">
        <f t="shared" si="11"/>
        <v>679.04</v>
      </c>
      <c r="H33" s="15">
        <f t="shared" si="26"/>
        <v>3.68</v>
      </c>
      <c r="I33" s="15">
        <f t="shared" si="13"/>
        <v>25.46</v>
      </c>
      <c r="J33" s="15">
        <v>0.14</v>
      </c>
      <c r="K33" s="15">
        <f t="shared" si="15"/>
        <v>169.76</v>
      </c>
      <c r="L33" s="15">
        <v>0.92</v>
      </c>
      <c r="M33" s="15">
        <v>4</v>
      </c>
      <c r="N33" s="15">
        <f t="shared" si="3"/>
        <v>883</v>
      </c>
      <c r="O33" s="15">
        <f t="shared" si="17"/>
        <v>3017</v>
      </c>
      <c r="P33" s="15">
        <f t="shared" si="18"/>
        <v>1358.08</v>
      </c>
      <c r="Q33" s="15">
        <v>7.36</v>
      </c>
      <c r="R33" s="15">
        <f t="shared" si="20"/>
        <v>59.42</v>
      </c>
      <c r="S33" s="15">
        <v>0.32</v>
      </c>
      <c r="T33" s="15">
        <f t="shared" si="22"/>
        <v>19.52</v>
      </c>
      <c r="U33" s="15">
        <v>0.1</v>
      </c>
      <c r="V33" s="15">
        <f t="shared" si="24"/>
        <v>551.72</v>
      </c>
      <c r="W33" s="15">
        <v>2.99</v>
      </c>
      <c r="X33" s="15">
        <v>6</v>
      </c>
      <c r="Y33" s="15">
        <f t="shared" si="9"/>
        <v>2005.51</v>
      </c>
      <c r="Z33" s="15">
        <f t="shared" si="10"/>
        <v>5905.51</v>
      </c>
      <c r="AA33" s="13"/>
    </row>
    <row r="34" s="3" customFormat="1" ht="40.5" customHeight="1" spans="1:27">
      <c r="A34" s="19" t="s">
        <v>16</v>
      </c>
      <c r="B34" s="20"/>
      <c r="C34" s="20"/>
      <c r="D34" s="20"/>
      <c r="E34" s="21"/>
      <c r="F34" s="17">
        <f t="shared" ref="F34:Y34" si="27">SUM(F6:F33)</f>
        <v>81456.1</v>
      </c>
      <c r="G34" s="15">
        <f t="shared" si="27"/>
        <v>11543.68</v>
      </c>
      <c r="H34" s="17">
        <f t="shared" si="27"/>
        <v>599.84</v>
      </c>
      <c r="I34" s="15">
        <f t="shared" si="27"/>
        <v>432.82</v>
      </c>
      <c r="J34" s="17">
        <f t="shared" si="27"/>
        <v>22.82</v>
      </c>
      <c r="K34" s="15">
        <f t="shared" si="27"/>
        <v>2885.92</v>
      </c>
      <c r="L34" s="17">
        <f t="shared" si="27"/>
        <v>149.96</v>
      </c>
      <c r="M34" s="15">
        <f t="shared" si="27"/>
        <v>68</v>
      </c>
      <c r="N34" s="17">
        <f t="shared" si="27"/>
        <v>15703.04</v>
      </c>
      <c r="O34" s="15">
        <f t="shared" si="27"/>
        <v>65772.02</v>
      </c>
      <c r="P34" s="17">
        <f t="shared" si="27"/>
        <v>23087.36</v>
      </c>
      <c r="Q34" s="15">
        <f t="shared" si="27"/>
        <v>1199.68</v>
      </c>
      <c r="R34" s="17">
        <f t="shared" si="27"/>
        <v>1010.14</v>
      </c>
      <c r="S34" s="15">
        <f t="shared" si="27"/>
        <v>52.16</v>
      </c>
      <c r="T34" s="17">
        <f t="shared" si="27"/>
        <v>331.84</v>
      </c>
      <c r="U34" s="15">
        <f t="shared" si="27"/>
        <v>16.3</v>
      </c>
      <c r="V34" s="17">
        <f t="shared" si="27"/>
        <v>9379.24</v>
      </c>
      <c r="W34" s="15">
        <f t="shared" si="27"/>
        <v>487.37</v>
      </c>
      <c r="X34" s="17">
        <f t="shared" si="27"/>
        <v>102</v>
      </c>
      <c r="Y34" s="15">
        <f t="shared" si="27"/>
        <v>35666.09</v>
      </c>
      <c r="Z34" s="15">
        <f t="shared" si="10"/>
        <v>117122.19</v>
      </c>
      <c r="AA34" s="13"/>
    </row>
    <row r="35" s="2" customFormat="1" ht="55" customHeight="1" spans="1:27">
      <c r="A35" s="22" t="s">
        <v>89</v>
      </c>
      <c r="B35" s="23"/>
      <c r="C35" s="23"/>
      <c r="D35" s="24"/>
      <c r="E35" s="25"/>
      <c r="F35" s="26" t="s">
        <v>90</v>
      </c>
      <c r="G35" s="27"/>
      <c r="H35" s="27"/>
      <c r="I35" s="25"/>
      <c r="J35" s="24"/>
      <c r="K35" s="24"/>
      <c r="L35" s="24"/>
      <c r="M35" s="24"/>
      <c r="N35" s="28" t="s">
        <v>91</v>
      </c>
      <c r="O35" s="28"/>
      <c r="P35" s="28"/>
      <c r="Q35" s="28"/>
      <c r="S35" s="29"/>
      <c r="T35" s="24" t="s">
        <v>92</v>
      </c>
      <c r="U35" s="24"/>
      <c r="V35" s="28" t="s">
        <v>93</v>
      </c>
      <c r="W35" s="28"/>
      <c r="X35" s="28"/>
      <c r="Y35" s="28"/>
      <c r="Z35" s="28"/>
    </row>
    <row r="36" s="1" customFormat="1" spans="1:27">
      <c r="A36" s="4"/>
      <c r="F36" s="4"/>
      <c r="X36" s="30"/>
      <c r="AA36" s="5"/>
    </row>
    <row r="37" s="1" customFormat="1" spans="1:27">
      <c r="A37" s="4"/>
      <c r="F37" s="4"/>
      <c r="X37" s="30"/>
      <c r="AA37" s="5"/>
    </row>
    <row r="38" s="1" customFormat="1" spans="1:27">
      <c r="A38" s="4"/>
      <c r="F38" s="4"/>
      <c r="X38" s="30"/>
      <c r="AA38" s="5"/>
    </row>
    <row r="39" s="1" customFormat="1" spans="1:27">
      <c r="A39" s="4"/>
      <c r="F39" s="4"/>
      <c r="V39" s="31"/>
      <c r="W39" s="31"/>
      <c r="X39" s="30"/>
      <c r="AA39" s="5"/>
    </row>
    <row r="40" s="1" customFormat="1" spans="1:27">
      <c r="A40" s="4"/>
      <c r="F40" s="4"/>
      <c r="X40" s="30"/>
      <c r="AA40" s="5"/>
    </row>
    <row r="41" s="1" customFormat="1" spans="1:27">
      <c r="A41" s="4"/>
      <c r="F41" s="4"/>
      <c r="X41" s="30"/>
      <c r="AA41" s="5"/>
    </row>
    <row r="42" s="1" customFormat="1" spans="1:27">
      <c r="A42" s="4"/>
      <c r="F42" s="4"/>
      <c r="X42" s="30"/>
      <c r="AA42" s="5"/>
    </row>
    <row r="43" s="1" customFormat="1" spans="1:27">
      <c r="A43" s="4"/>
      <c r="F43" s="4"/>
      <c r="X43" s="30"/>
      <c r="AA43" s="5"/>
    </row>
    <row r="44" s="1" customFormat="1" spans="1:27">
      <c r="A44" s="4"/>
      <c r="F44" s="4"/>
      <c r="X44" s="30"/>
      <c r="AA44" s="5"/>
    </row>
    <row r="45" s="1" customFormat="1" spans="1:27">
      <c r="A45" s="4"/>
      <c r="F45" s="4"/>
      <c r="X45" s="30"/>
      <c r="AA45" s="5"/>
    </row>
    <row r="46" s="1" customFormat="1" spans="1:27">
      <c r="A46" s="4"/>
      <c r="F46" s="4"/>
      <c r="X46" s="30"/>
      <c r="AA46" s="5"/>
    </row>
    <row r="47" s="1" customFormat="1" spans="1:27">
      <c r="A47" s="4"/>
      <c r="F47" s="4"/>
      <c r="X47" s="30"/>
      <c r="AA47" s="5"/>
    </row>
    <row r="48" s="1" customFormat="1" spans="1:27">
      <c r="A48" s="4"/>
      <c r="F48" s="4"/>
      <c r="X48" s="30"/>
      <c r="AA48" s="5"/>
    </row>
    <row r="49" s="1" customFormat="1" spans="1:27">
      <c r="A49" s="4"/>
      <c r="F49" s="4"/>
      <c r="X49" s="30"/>
      <c r="AA49" s="5"/>
    </row>
    <row r="50" s="1" customFormat="1" spans="1:27">
      <c r="A50" s="4"/>
      <c r="F50" s="4"/>
      <c r="X50" s="30"/>
      <c r="AA50" s="5"/>
    </row>
  </sheetData>
  <mergeCells count="22">
    <mergeCell ref="A1:AA1"/>
    <mergeCell ref="A2:E2"/>
    <mergeCell ref="F2:AA2"/>
    <mergeCell ref="B3:E3"/>
    <mergeCell ref="F3:AA3"/>
    <mergeCell ref="G4:N4"/>
    <mergeCell ref="P4:X4"/>
    <mergeCell ref="A34:E34"/>
    <mergeCell ref="A35:C35"/>
    <mergeCell ref="F35:G35"/>
    <mergeCell ref="N35:P35"/>
    <mergeCell ref="V35:Z35"/>
    <mergeCell ref="A3:A5"/>
    <mergeCell ref="B4:B5"/>
    <mergeCell ref="C4:C5"/>
    <mergeCell ref="D4:D5"/>
    <mergeCell ref="E4:E5"/>
    <mergeCell ref="F4:F5"/>
    <mergeCell ref="O4:O5"/>
    <mergeCell ref="Y4:Y5"/>
    <mergeCell ref="Z4:Z5"/>
    <mergeCell ref="AA4:AA5"/>
  </mergeCells>
  <conditionalFormatting sqref="B29">
    <cfRule type="duplicateValues" dxfId="0" priority="1"/>
  </conditionalFormatting>
  <conditionalFormatting sqref="B30:B33">
    <cfRule type="duplicateValues" dxfId="0" priority="2"/>
  </conditionalFormatting>
  <dataValidations count="1">
    <dataValidation errorTitle="必填" error="请填写证件号码！" sqref="D14:D15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</cp:lastModifiedBy>
  <dcterms:created xsi:type="dcterms:W3CDTF">2023-05-12T11:15:00Z</dcterms:created>
  <dcterms:modified xsi:type="dcterms:W3CDTF">2026-09-21T04:00:41Z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B5DE87DF376F492CAE5A1D3B4523E7BF_13</vt:lpwstr>
  </property>
  <property fmtid="{D5CDD505-2E9C-101B-9397-08002B2CF9AE}" pid="4" name="CalculationRule">
    <vt:i4>0</vt:i4>
  </property>
</Properties>
</file>