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岗位补贴申请表" sheetId="2" r:id="rId1"/>
    <sheet name="工资表" sheetId="3" r:id="rId2"/>
    <sheet name="发放花名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<sst xmlns="http://schemas.openxmlformats.org/spreadsheetml/2006/main" count="97" uniqueCount="57">
  <si>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附件17：</t>
  </si>
  <si>
    <t>2026年2-3月公益性岗位人员岗位补贴申请表</t>
  </si>
  <si>
    <t>单位名称（盖章）：中阳县市场监督管理局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</si>
  <si>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</si>
  <si>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</si>
  <si>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</si>
  <si>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</si>
  <si>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</si>
  <si>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</si>
  <si>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</si>
  <si>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</si>
  <si>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</si>
  <si>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</si>
  <si>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</si>
  <si>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</si>
  <si>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</si>
  <si>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</si>
  <si>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</si>
  <si>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</si>
  <si>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</si>
  <si>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</si>
  <si>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</si>
  <si>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</si>
  <si>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</si>
  <si>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</si>
  <si>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</si>
  <si>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</si>
  <si>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</si>
  <si>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许蓓</t>
  </si>
  <si>
    <t>女</t>
  </si>
  <si>
    <t>***</t>
  </si>
  <si>
    <t>李冬冬</t>
  </si>
  <si>
    <t>男</t>
  </si>
  <si>
    <t>斛艺凡</t>
  </si>
  <si>
    <t>任婧</t>
  </si>
  <si>
    <t>2026年2-3月公益性岗位人员工资表</t>
  </si>
  <si>
    <t>基本工资（1950元/人/月）</t>
  </si>
  <si>
    <t>应发工资</t>
  </si>
  <si>
    <t>实发岗位工资</t>
  </si>
  <si>
    <t>2-3月失业保险
（0.3%）（12.59元/人/月）</t>
  </si>
  <si>
    <t>2-3大病保险
2元/人/月</t>
  </si>
  <si>
    <t>14**************80</t>
  </si>
  <si>
    <t>14**************7X</t>
  </si>
  <si>
    <t>14**************27</t>
  </si>
  <si>
    <t>14**************23</t>
  </si>
  <si>
    <t>经办人：</t>
  </si>
  <si>
    <t>单位负责人：</t>
  </si>
  <si>
    <t>公益性岗位人员2-3月岗位补贴发放花名表</t>
  </si>
  <si>
    <t xml:space="preserve">单位名称（盖章）：  中阳县市场监督管理局                                                                                </t>
  </si>
  <si>
    <t xml:space="preserve"> 单位：元</t>
  </si>
  <si>
    <t>序
号</t>
  </si>
  <si>
    <t>收款人</t>
  </si>
  <si>
    <t>银行账号</t>
  </si>
  <si>
    <t>补贴金额</t>
  </si>
  <si>
    <t>62***************72</t>
  </si>
  <si>
    <t>62***************77</t>
  </si>
  <si>
    <t>62***************73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</si>
</sst>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6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7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21" fillId="3" borderId="9">
      <alignment vertical="center"/>
    </xf>
    <xf numFmtId="0" fontId="22" fillId="4" borderId="10">
      <alignment vertical="center"/>
    </xf>
    <xf numFmtId="0" fontId="23" fillId="4" borderId="9">
      <alignment vertical="center"/>
    </xf>
    <xf numFmtId="0" fontId="24" fillId="5" borderId="11">
      <alignment vertical="center"/>
    </xf>
    <xf numFmtId="0" fontId="25" fillId="0" borderId="12">
      <alignment vertical="center"/>
    </xf>
    <xf numFmtId="0" fontId="26" fillId="0" borderId="13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2" fillId="0" borderId="0"/>
  </cellStyleXfs>
  <cellXfs count="49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2" xfId="49" applyNumberFormat="1" applyFont="1" applyBorder="1" applyAlignment="1">
      <alignment horizontal="center" vertical="center"/>
    </xf>
    <xf numFmtId="0" fontId="2" fillId="0" borderId="3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view="pageBreakPreview" zoomScale="115" zoomScaleNormal="100" topLeftCell="A6" workbookViewId="0">
      <selection activeCell="J15" sqref="J15"/>
    </sheetView>
  </sheetViews>
  <sheetFormatPr defaultColWidth="8.89090909090909" defaultRowHeight="14"/>
  <cols>
    <col min="1" max="1" width="4.62727272727273" style="19" customWidth="1"/>
    <col min="2" max="2" width="7.25454545454545" style="19" customWidth="1"/>
    <col min="3" max="3" width="4.38181818181818" style="19" customWidth="1"/>
    <col min="4" max="4" width="20.8909090909091" style="19" customWidth="1"/>
    <col min="5" max="5" width="10.2181818181818" style="19" customWidth="1"/>
    <col min="6" max="6" width="8" style="19" customWidth="1"/>
    <col min="7" max="7" width="8.78181818181818" style="19" customWidth="1"/>
    <col min="8" max="8" width="7.55454545454545" style="19" customWidth="1"/>
    <col min="9" max="9" width="7.88181818181818" style="19" customWidth="1"/>
    <col min="10" max="10" width="6.89090909090909" style="19" customWidth="1"/>
    <col min="11" max="11" width="10.5545454545455" style="19" customWidth="1"/>
    <col min="12" max="12" width="8.66363636363636" style="19" customWidth="1"/>
    <col min="13" max="13" width="8.12727272727273" style="19" customWidth="1"/>
    <col min="14" max="14" width="8.44545454545455" style="19" customWidth="1"/>
    <col min="15" max="15" width="8.12727272727273" style="19" customWidth="1"/>
    <col min="16" max="16" width="8" style="19" customWidth="1"/>
    <col min="17" max="17" width="5.44545454545455" style="19" customWidth="1"/>
    <col min="18" max="18" width="9.78181818181818" style="19" customWidth="1"/>
    <col min="19" max="19" width="9.44545454545455" style="19"/>
    <col min="20" max="20" width="13.6636363636364" style="41" customWidth="1"/>
    <col min="21" max="16384" width="8.89090909090909" style="19"/>
  </cols>
  <sheetData>
    <row r="1" s="19" customFormat="1" ht="47" customHeight="1" spans="1:20">
      <c r="A1" s="42" t="s">
        <v>0</v>
      </c>
      <c r="B1" s="42"/>
      <c r="C1" s="42"/>
      <c r="T1" s="41"/>
    </row>
    <row r="2" s="19" customFormat="1" ht="37" customHeight="1" spans="1:20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43"/>
    </row>
    <row r="3" s="19" customFormat="1" ht="25" customHeight="1" spans="1:20">
      <c r="A3" s="21" t="s">
        <v>2</v>
      </c>
      <c r="B3" s="21"/>
      <c r="C3" s="21"/>
      <c r="D3" s="21"/>
      <c r="E3" s="21"/>
      <c r="F3" s="22" t="s">
        <v>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/>
    </row>
    <row r="4" s="19" customFormat="1" ht="25" customHeight="1" spans="1:20">
      <c r="A4" s="23" t="s">
        <v>4</v>
      </c>
      <c r="B4" s="23" t="s">
        <v>5</v>
      </c>
      <c r="C4" s="23"/>
      <c r="D4" s="23"/>
      <c r="E4" s="23"/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7"/>
    </row>
    <row r="5" s="19" customFormat="1" ht="30" customHeight="1" spans="1:20">
      <c r="A5" s="23"/>
      <c r="B5" s="23" t="s">
        <v>7</v>
      </c>
      <c r="C5" s="23" t="s">
        <v>8</v>
      </c>
      <c r="D5" s="23" t="s">
        <v>9</v>
      </c>
      <c r="E5" s="23" t="s">
        <v>10</v>
      </c>
      <c r="F5" s="24" t="s">
        <v>11</v>
      </c>
      <c r="G5" s="24" t="s">
        <v>12</v>
      </c>
      <c r="H5" s="24"/>
      <c r="I5" s="24"/>
      <c r="J5" s="24"/>
      <c r="K5" s="24"/>
      <c r="L5" s="24" t="s">
        <v>13</v>
      </c>
      <c r="M5" s="24" t="s">
        <v>14</v>
      </c>
      <c r="N5" s="24"/>
      <c r="O5" s="24"/>
      <c r="P5" s="24"/>
      <c r="Q5" s="24"/>
      <c r="R5" s="23" t="s">
        <v>15</v>
      </c>
      <c r="S5" s="23" t="s">
        <v>16</v>
      </c>
      <c r="T5" s="27" t="s">
        <v>17</v>
      </c>
    </row>
    <row r="6" s="19" customFormat="1" ht="75" customHeight="1" spans="1:20">
      <c r="A6" s="23"/>
      <c r="B6" s="23"/>
      <c r="C6" s="23"/>
      <c r="D6" s="23"/>
      <c r="E6" s="23"/>
      <c r="F6" s="24"/>
      <c r="G6" s="27" t="s">
        <v>18</v>
      </c>
      <c r="H6" s="28" t="s">
        <v>19</v>
      </c>
      <c r="I6" s="28" t="s">
        <v>20</v>
      </c>
      <c r="J6" s="28" t="s">
        <v>21</v>
      </c>
      <c r="K6" s="24" t="s">
        <v>22</v>
      </c>
      <c r="L6" s="24"/>
      <c r="M6" s="27" t="s">
        <v>23</v>
      </c>
      <c r="N6" s="28" t="s">
        <v>24</v>
      </c>
      <c r="O6" s="28" t="s">
        <v>25</v>
      </c>
      <c r="P6" s="28" t="s">
        <v>26</v>
      </c>
      <c r="Q6" s="28" t="s">
        <v>27</v>
      </c>
      <c r="R6" s="23"/>
      <c r="S6" s="23"/>
      <c r="T6" s="27"/>
    </row>
    <row r="7" s="40" customFormat="1" ht="23" customHeight="1" spans="1:20">
      <c r="A7" s="23">
        <v>1</v>
      </c>
      <c r="B7" s="23" t="s">
        <v>28</v>
      </c>
      <c r="C7" s="23" t="s">
        <v>29</v>
      </c>
      <c r="D7" s="23" t="s">
        <v>30</v>
      </c>
      <c r="E7" s="23">
        <v>2023.8</v>
      </c>
      <c r="F7" s="23">
        <f>1950*2</f>
        <v>3900</v>
      </c>
      <c r="G7" s="44">
        <f>335.84*2</f>
        <v>671.68</v>
      </c>
      <c r="H7" s="45">
        <f>12.59*2</f>
        <v>25.18</v>
      </c>
      <c r="I7" s="44">
        <f>83.96*2</f>
        <v>167.92</v>
      </c>
      <c r="J7" s="44">
        <f>2*2</f>
        <v>4</v>
      </c>
      <c r="K7" s="23">
        <f>SUM(G7:J7)</f>
        <v>868.78</v>
      </c>
      <c r="L7" s="23">
        <f>F7-K7</f>
        <v>3031.22</v>
      </c>
      <c r="M7" s="23">
        <f>671.68*2</f>
        <v>1343.36</v>
      </c>
      <c r="N7" s="23">
        <f>29.39*2</f>
        <v>58.78</v>
      </c>
      <c r="O7" s="23">
        <f>9.66*2</f>
        <v>19.32</v>
      </c>
      <c r="P7" s="23">
        <f>272.87*2</f>
        <v>545.74</v>
      </c>
      <c r="Q7" s="23">
        <f>3*2</f>
        <v>6</v>
      </c>
      <c r="R7" s="23">
        <f>SUM(M7:Q7)</f>
        <v>1973.2</v>
      </c>
      <c r="S7" s="23">
        <f>F7+R7</f>
        <v>5873.2</v>
      </c>
      <c r="T7" s="23"/>
    </row>
    <row r="8" s="40" customFormat="1" ht="23" customHeight="1" spans="1:20">
      <c r="A8" s="23">
        <v>2</v>
      </c>
      <c r="B8" s="23" t="s">
        <v>31</v>
      </c>
      <c r="C8" s="23" t="s">
        <v>32</v>
      </c>
      <c r="D8" s="23" t="s">
        <v>30</v>
      </c>
      <c r="E8" s="23">
        <v>2023.8</v>
      </c>
      <c r="F8" s="23">
        <f>1950*2</f>
        <v>3900</v>
      </c>
      <c r="G8" s="44">
        <f>335.84*2</f>
        <v>671.68</v>
      </c>
      <c r="H8" s="45">
        <f>12.59*2</f>
        <v>25.18</v>
      </c>
      <c r="I8" s="44">
        <f>83.96*2</f>
        <v>167.92</v>
      </c>
      <c r="J8" s="44">
        <f>2*2</f>
        <v>4</v>
      </c>
      <c r="K8" s="23">
        <f>SUM(G8:J8)</f>
        <v>868.78</v>
      </c>
      <c r="L8" s="23">
        <f>F8-K8</f>
        <v>3031.22</v>
      </c>
      <c r="M8" s="23">
        <f>671.68*2</f>
        <v>1343.36</v>
      </c>
      <c r="N8" s="23">
        <f>29.39*2</f>
        <v>58.78</v>
      </c>
      <c r="O8" s="23">
        <f>9.66*2</f>
        <v>19.32</v>
      </c>
      <c r="P8" s="23">
        <f>272.87*2</f>
        <v>545.74</v>
      </c>
      <c r="Q8" s="23">
        <f>3*2</f>
        <v>6</v>
      </c>
      <c r="R8" s="23">
        <f>SUM(M8:Q8)</f>
        <v>1973.2</v>
      </c>
      <c r="S8" s="23">
        <f>F8+R8</f>
        <v>5873.2</v>
      </c>
      <c r="T8" s="23"/>
    </row>
    <row r="9" s="40" customFormat="1" ht="23" customHeight="1" spans="1:20">
      <c r="A9" s="23">
        <v>3</v>
      </c>
      <c r="B9" s="23" t="s">
        <v>33</v>
      </c>
      <c r="C9" s="23" t="s">
        <v>29</v>
      </c>
      <c r="D9" s="23" t="s">
        <v>30</v>
      </c>
      <c r="E9" s="23">
        <v>2023.8</v>
      </c>
      <c r="F9" s="23">
        <f>1950*2</f>
        <v>3900</v>
      </c>
      <c r="G9" s="44">
        <f>335.84*2</f>
        <v>671.68</v>
      </c>
      <c r="H9" s="45">
        <f>12.59*2</f>
        <v>25.18</v>
      </c>
      <c r="I9" s="44">
        <f>83.96*2</f>
        <v>167.92</v>
      </c>
      <c r="J9" s="44">
        <f>2*2</f>
        <v>4</v>
      </c>
      <c r="K9" s="23">
        <f>SUM(G9:J9)</f>
        <v>868.78</v>
      </c>
      <c r="L9" s="23">
        <f>F9-K9</f>
        <v>3031.22</v>
      </c>
      <c r="M9" s="23">
        <f>671.68*2</f>
        <v>1343.36</v>
      </c>
      <c r="N9" s="23">
        <f>29.39*2</f>
        <v>58.78</v>
      </c>
      <c r="O9" s="23">
        <f>9.66*2</f>
        <v>19.32</v>
      </c>
      <c r="P9" s="23">
        <f>272.87*2</f>
        <v>545.74</v>
      </c>
      <c r="Q9" s="23">
        <f>3*2</f>
        <v>6</v>
      </c>
      <c r="R9" s="23">
        <f>SUM(M9:Q9)</f>
        <v>1973.2</v>
      </c>
      <c r="S9" s="23">
        <f>F9+R9</f>
        <v>5873.2</v>
      </c>
      <c r="T9" s="23"/>
    </row>
    <row r="10" s="40" customFormat="1" ht="23" customHeight="1" spans="1:20">
      <c r="A10" s="23">
        <v>4</v>
      </c>
      <c r="B10" s="23" t="s">
        <v>34</v>
      </c>
      <c r="C10" s="23" t="s">
        <v>29</v>
      </c>
      <c r="D10" s="23" t="s">
        <v>30</v>
      </c>
      <c r="E10" s="23">
        <v>2023.8</v>
      </c>
      <c r="F10" s="23">
        <f>1950*2</f>
        <v>3900</v>
      </c>
      <c r="G10" s="44">
        <f>335.84*2</f>
        <v>671.68</v>
      </c>
      <c r="H10" s="45">
        <f>12.59*2</f>
        <v>25.18</v>
      </c>
      <c r="I10" s="44">
        <f>83.96*2</f>
        <v>167.92</v>
      </c>
      <c r="J10" s="44">
        <f>2*2</f>
        <v>4</v>
      </c>
      <c r="K10" s="23">
        <f>SUM(G10:J10)</f>
        <v>868.78</v>
      </c>
      <c r="L10" s="23">
        <f>F10-K10</f>
        <v>3031.22</v>
      </c>
      <c r="M10" s="23">
        <f>671.68*2</f>
        <v>1343.36</v>
      </c>
      <c r="N10" s="23">
        <f>29.39*2</f>
        <v>58.78</v>
      </c>
      <c r="O10" s="23">
        <f>9.66*2</f>
        <v>19.32</v>
      </c>
      <c r="P10" s="23">
        <f>272.87*2</f>
        <v>545.74</v>
      </c>
      <c r="Q10" s="23">
        <f>3*2</f>
        <v>6</v>
      </c>
      <c r="R10" s="23">
        <f>SUM(M10:Q10)</f>
        <v>1973.2</v>
      </c>
      <c r="S10" s="23">
        <f>F10+R10</f>
        <v>5873.2</v>
      </c>
      <c r="T10" s="23"/>
    </row>
    <row r="11" s="40" customFormat="1" ht="23" customHeight="1" spans="1:20">
      <c r="A11" s="22" t="s">
        <v>16</v>
      </c>
      <c r="B11" s="22"/>
      <c r="C11" s="22"/>
      <c r="D11" s="22"/>
      <c r="E11" s="22"/>
      <c r="F11" s="44">
        <f t="shared" ref="F11:K11" si="0">SUM(F7:F10)</f>
        <v>15600</v>
      </c>
      <c r="G11" s="44">
        <f t="shared" si="0"/>
        <v>2686.72</v>
      </c>
      <c r="H11" s="44">
        <f t="shared" si="0"/>
        <v>100.72</v>
      </c>
      <c r="I11" s="44">
        <f t="shared" si="0"/>
        <v>671.68</v>
      </c>
      <c r="J11" s="44">
        <f t="shared" si="0"/>
        <v>16</v>
      </c>
      <c r="K11" s="44">
        <f t="shared" si="0"/>
        <v>3475.12</v>
      </c>
      <c r="L11" s="5">
        <f>F11-K11</f>
        <v>12124.88</v>
      </c>
      <c r="M11" s="44">
        <f>SUM(M7:M10)</f>
        <v>5373.44</v>
      </c>
      <c r="N11" s="44">
        <f>SUM(N7:N10)</f>
        <v>235.12</v>
      </c>
      <c r="O11" s="44">
        <f>SUM(O7:O10)</f>
        <v>77.28</v>
      </c>
      <c r="P11" s="44">
        <f>SUM(P7:P10)</f>
        <v>2182.96</v>
      </c>
      <c r="Q11" s="44">
        <f>SUM(Q7:Q10)</f>
        <v>24</v>
      </c>
      <c r="R11" s="23">
        <f>SUM(M11:Q11)</f>
        <v>7892.8</v>
      </c>
      <c r="S11" s="23">
        <f>F11+R11</f>
        <v>23492.8</v>
      </c>
      <c r="T11" s="27"/>
    </row>
    <row r="12" s="19" customFormat="1" ht="23" customHeight="1" spans="1:20">
      <c r="A12" s="33"/>
      <c r="B12" s="33"/>
      <c r="C12" s="33"/>
      <c r="D12" s="33"/>
      <c r="E12" s="34"/>
      <c r="F12" s="35"/>
      <c r="G12" s="35"/>
      <c r="H12" s="35"/>
      <c r="I12" s="36"/>
      <c r="J12" s="36"/>
      <c r="K12" s="36"/>
      <c r="L12" s="36"/>
      <c r="M12" s="35"/>
      <c r="N12" s="35"/>
      <c r="O12" s="36"/>
      <c r="P12" s="36"/>
      <c r="Q12" s="36"/>
      <c r="R12" s="36"/>
      <c r="S12" s="46"/>
      <c r="T12" s="41"/>
    </row>
    <row r="13" s="19" customFormat="1" spans="1:20">
      <c r="Q13" s="40"/>
      <c r="T13" s="41"/>
    </row>
    <row r="14" s="19" customFormat="1" spans="1:20">
      <c r="Q14" s="40"/>
      <c r="T14" s="41"/>
    </row>
    <row r="15" s="19" customFormat="1" spans="1:20">
      <c r="P15" s="47"/>
      <c r="Q15" s="40"/>
      <c r="T15" s="41"/>
    </row>
    <row r="16" s="19" customFormat="1" spans="1:20">
      <c r="P16" s="48"/>
      <c r="Q16" s="40"/>
      <c r="T16" s="41"/>
    </row>
    <row r="17" s="19" customFormat="1" spans="17:20">
      <c r="Q17" s="40"/>
      <c r="T17" s="41"/>
    </row>
    <row r="18" s="19" customFormat="1" spans="17:20">
      <c r="Q18" s="40"/>
      <c r="T18" s="41"/>
    </row>
    <row r="19" s="19" customFormat="1" spans="17:20">
      <c r="Q19" s="40"/>
      <c r="T19" s="41"/>
    </row>
    <row r="20" s="19" customFormat="1" spans="17:20">
      <c r="Q20" s="40"/>
      <c r="T20" s="41"/>
    </row>
    <row r="21" s="19" customFormat="1" spans="17:20">
      <c r="Q21" s="40"/>
      <c r="T21" s="41"/>
    </row>
    <row r="22" s="19" customFormat="1" spans="17:20">
      <c r="Q22" s="40"/>
      <c r="T22" s="41"/>
    </row>
    <row r="23" s="19" customFormat="1" spans="17:20">
      <c r="Q23" s="40"/>
      <c r="T23" s="41"/>
    </row>
    <row r="24" s="19" customFormat="1" spans="17:20">
      <c r="Q24" s="40"/>
      <c r="T24" s="41"/>
    </row>
    <row r="25" s="19" customFormat="1" spans="17:20">
      <c r="Q25" s="40"/>
      <c r="T25" s="41"/>
    </row>
    <row r="26" s="19" customFormat="1" spans="17:20">
      <c r="Q26" s="40"/>
      <c r="T26" s="41"/>
    </row>
    <row r="27" s="19" customFormat="1" spans="17:20">
      <c r="Q27" s="40"/>
      <c r="T27" s="41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2" workbookViewId="0">
      <selection activeCell="P7" sqref="P7"/>
    </sheetView>
  </sheetViews>
  <sheetFormatPr defaultColWidth="9" defaultRowHeight="14"/>
  <cols>
    <col min="1" max="1" width="4.62727272727273" style="2" customWidth="1"/>
    <col min="2" max="2" width="7.25454545454545" style="2" customWidth="1"/>
    <col min="3" max="3" width="4.38181818181818" style="2" customWidth="1"/>
    <col min="4" max="4" width="20.8909090909091" style="2" customWidth="1"/>
    <col min="5" max="5" width="10.2181818181818" style="2" customWidth="1"/>
    <col min="6" max="6" width="9.25454545454545" style="2" customWidth="1"/>
    <col min="7" max="7" width="8" style="2" customWidth="1"/>
    <col min="8" max="8" width="10.8818181818182" style="2" customWidth="1"/>
    <col min="9" max="9" width="9.75454545454545" style="2" customWidth="1"/>
    <col min="10" max="10" width="7.88181818181818" style="2" customWidth="1"/>
    <col min="11" max="11" width="6.89090909090909" style="2" customWidth="1"/>
    <col min="12" max="12" width="9.5" style="2" customWidth="1"/>
    <col min="13" max="13" width="10.5" style="2" customWidth="1"/>
    <col min="14" max="16384" width="8.89090909090909" style="2"/>
  </cols>
  <sheetData>
    <row r="1" s="19" customFormat="1" ht="37" customHeight="1" spans="1:1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="19" customFormat="1" ht="25" customHeight="1" spans="1:13">
      <c r="A2" s="21" t="s">
        <v>2</v>
      </c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</row>
    <row r="3" s="19" customFormat="1" ht="25" customHeight="1" spans="1:13">
      <c r="A3" s="23" t="s">
        <v>4</v>
      </c>
      <c r="B3" s="23" t="s">
        <v>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="19" customFormat="1" ht="30" customHeight="1" spans="1:13">
      <c r="A4" s="23"/>
      <c r="B4" s="23" t="s">
        <v>7</v>
      </c>
      <c r="C4" s="23" t="s">
        <v>8</v>
      </c>
      <c r="D4" s="23" t="s">
        <v>9</v>
      </c>
      <c r="E4" s="23" t="s">
        <v>10</v>
      </c>
      <c r="F4" s="24" t="s">
        <v>36</v>
      </c>
      <c r="G4" s="25" t="s">
        <v>37</v>
      </c>
      <c r="H4" s="24" t="s">
        <v>12</v>
      </c>
      <c r="I4" s="24"/>
      <c r="J4" s="24"/>
      <c r="K4" s="24"/>
      <c r="L4" s="24"/>
      <c r="M4" s="24" t="s">
        <v>38</v>
      </c>
    </row>
    <row r="5" s="19" customFormat="1" ht="75" customHeight="1" spans="1:13">
      <c r="A5" s="23"/>
      <c r="B5" s="23"/>
      <c r="C5" s="23"/>
      <c r="D5" s="23"/>
      <c r="E5" s="23"/>
      <c r="F5" s="24"/>
      <c r="G5" s="26"/>
      <c r="H5" s="27" t="s">
        <v>18</v>
      </c>
      <c r="I5" s="28" t="s">
        <v>39</v>
      </c>
      <c r="J5" s="28" t="s">
        <v>20</v>
      </c>
      <c r="K5" s="28" t="s">
        <v>40</v>
      </c>
      <c r="L5" s="24" t="s">
        <v>22</v>
      </c>
      <c r="M5" s="24"/>
    </row>
    <row r="6" s="19" customFormat="1" ht="23" customHeight="1" spans="1:13">
      <c r="A6" s="24">
        <v>1</v>
      </c>
      <c r="B6" s="29" t="s">
        <v>28</v>
      </c>
      <c r="C6" s="29" t="s">
        <v>29</v>
      </c>
      <c r="D6" s="49" t="s">
        <v>41</v>
      </c>
      <c r="E6" s="30">
        <v>2023.8</v>
      </c>
      <c r="F6" s="30">
        <v>3900</v>
      </c>
      <c r="G6" s="30">
        <f>F6</f>
        <v>3900</v>
      </c>
      <c r="H6" s="30">
        <f t="shared" ref="H6:H9" si="0">335.84*2</f>
        <v>671.68</v>
      </c>
      <c r="I6" s="31">
        <f t="shared" ref="I6:I9" si="1">12.59*2</f>
        <v>25.18</v>
      </c>
      <c r="J6" s="30">
        <f t="shared" ref="J6:J9" si="2">83.96*2</f>
        <v>167.92</v>
      </c>
      <c r="K6" s="30">
        <f t="shared" ref="K6:K9" si="3">2*2</f>
        <v>4</v>
      </c>
      <c r="L6" s="30">
        <f>H6+I6+J6+K6</f>
        <v>868.78</v>
      </c>
      <c r="M6" s="30">
        <f>G6-L6</f>
        <v>3031.22</v>
      </c>
    </row>
    <row r="7" s="19" customFormat="1" ht="23" customHeight="1" spans="1:13">
      <c r="A7" s="24">
        <v>2</v>
      </c>
      <c r="B7" s="29" t="s">
        <v>31</v>
      </c>
      <c r="C7" s="29" t="s">
        <v>32</v>
      </c>
      <c r="D7" s="29" t="s">
        <v>42</v>
      </c>
      <c r="E7" s="30">
        <v>2023.8</v>
      </c>
      <c r="F7" s="30">
        <v>3900</v>
      </c>
      <c r="G7" s="30">
        <f>F7</f>
        <v>3900</v>
      </c>
      <c r="H7" s="30">
        <f t="shared" si="0"/>
        <v>671.68</v>
      </c>
      <c r="I7" s="31">
        <f t="shared" si="1"/>
        <v>25.18</v>
      </c>
      <c r="J7" s="30">
        <f t="shared" si="2"/>
        <v>167.92</v>
      </c>
      <c r="K7" s="30">
        <f t="shared" si="3"/>
        <v>4</v>
      </c>
      <c r="L7" s="30">
        <f>H7+I7+J7+K7</f>
        <v>868.78</v>
      </c>
      <c r="M7" s="30">
        <f>G7-L7</f>
        <v>3031.22</v>
      </c>
    </row>
    <row r="8" s="19" customFormat="1" ht="23" customHeight="1" spans="1:13">
      <c r="A8" s="24">
        <v>3</v>
      </c>
      <c r="B8" s="29" t="s">
        <v>33</v>
      </c>
      <c r="C8" s="29" t="s">
        <v>29</v>
      </c>
      <c r="D8" s="49" t="s">
        <v>43</v>
      </c>
      <c r="E8" s="30">
        <v>2023.8</v>
      </c>
      <c r="F8" s="30">
        <v>3900</v>
      </c>
      <c r="G8" s="30">
        <f>F8</f>
        <v>3900</v>
      </c>
      <c r="H8" s="30">
        <f t="shared" si="0"/>
        <v>671.68</v>
      </c>
      <c r="I8" s="31">
        <f t="shared" si="1"/>
        <v>25.18</v>
      </c>
      <c r="J8" s="30">
        <f t="shared" si="2"/>
        <v>167.92</v>
      </c>
      <c r="K8" s="30">
        <f t="shared" si="3"/>
        <v>4</v>
      </c>
      <c r="L8" s="30">
        <f>H8+I8+J8+K8</f>
        <v>868.78</v>
      </c>
      <c r="M8" s="30">
        <f>G8-L8</f>
        <v>3031.22</v>
      </c>
    </row>
    <row r="9" s="19" customFormat="1" ht="23" customHeight="1" spans="1:13">
      <c r="A9" s="24">
        <v>4</v>
      </c>
      <c r="B9" s="29" t="s">
        <v>34</v>
      </c>
      <c r="C9" s="29" t="s">
        <v>29</v>
      </c>
      <c r="D9" s="49" t="s">
        <v>44</v>
      </c>
      <c r="E9" s="30">
        <v>2023.8</v>
      </c>
      <c r="F9" s="30">
        <v>3900</v>
      </c>
      <c r="G9" s="30">
        <f>F9</f>
        <v>3900</v>
      </c>
      <c r="H9" s="30">
        <f t="shared" si="0"/>
        <v>671.68</v>
      </c>
      <c r="I9" s="31">
        <f t="shared" si="1"/>
        <v>25.18</v>
      </c>
      <c r="J9" s="30">
        <f t="shared" si="2"/>
        <v>167.92</v>
      </c>
      <c r="K9" s="30">
        <f t="shared" si="3"/>
        <v>4</v>
      </c>
      <c r="L9" s="30">
        <f>H9+I9+J9+K9</f>
        <v>868.78</v>
      </c>
      <c r="M9" s="30">
        <f>G9-L9</f>
        <v>3031.22</v>
      </c>
    </row>
    <row r="10" s="19" customFormat="1" ht="23" customHeight="1" spans="1:13">
      <c r="A10" s="22" t="s">
        <v>16</v>
      </c>
      <c r="B10" s="22"/>
      <c r="C10" s="22"/>
      <c r="D10" s="22"/>
      <c r="E10" s="22"/>
      <c r="F10" s="32">
        <f>SUM(F6:F9)</f>
        <v>15600</v>
      </c>
      <c r="G10" s="32">
        <f t="shared" ref="G10:M10" si="4">SUM(G6:G9)</f>
        <v>15600</v>
      </c>
      <c r="H10" s="32">
        <f t="shared" si="4"/>
        <v>2686.72</v>
      </c>
      <c r="I10" s="32">
        <f t="shared" si="4"/>
        <v>100.72</v>
      </c>
      <c r="J10" s="32">
        <f t="shared" si="4"/>
        <v>671.68</v>
      </c>
      <c r="K10" s="32">
        <f t="shared" si="4"/>
        <v>16</v>
      </c>
      <c r="L10" s="32">
        <f t="shared" si="4"/>
        <v>3475.12</v>
      </c>
      <c r="M10" s="32">
        <f t="shared" si="4"/>
        <v>12124.88</v>
      </c>
    </row>
    <row r="11" s="19" customFormat="1" ht="23" customHeight="1" spans="1:13">
      <c r="A11" s="33"/>
      <c r="B11" s="33"/>
      <c r="C11" s="33"/>
      <c r="D11" s="33"/>
      <c r="E11" s="34"/>
      <c r="F11" s="35"/>
      <c r="G11" s="35"/>
      <c r="H11" s="35"/>
      <c r="I11" s="35"/>
      <c r="J11" s="36"/>
      <c r="K11" s="36"/>
      <c r="L11" s="36"/>
      <c r="M11" s="36"/>
    </row>
    <row r="12" s="19" customFormat="1" ht="40" customHeight="1" spans="1:13">
      <c r="A12" s="37" t="s">
        <v>45</v>
      </c>
      <c r="B12" s="37"/>
      <c r="C12" s="37"/>
      <c r="D12" s="18"/>
      <c r="E12" s="38"/>
      <c r="F12" s="11"/>
      <c r="G12" s="11"/>
      <c r="H12" s="11"/>
      <c r="I12" s="39" t="s">
        <v>46</v>
      </c>
      <c r="J12" s="39"/>
      <c r="K12" s="39"/>
      <c r="L12" s="39"/>
      <c r="M12" s="39"/>
    </row>
  </sheetData>
  <mergeCells count="18">
    <mergeCell ref="A1:M1"/>
    <mergeCell ref="A2:E2"/>
    <mergeCell ref="F2:M2"/>
    <mergeCell ref="B3:E3"/>
    <mergeCell ref="F3:M3"/>
    <mergeCell ref="H4:L4"/>
    <mergeCell ref="A10:E10"/>
    <mergeCell ref="A12:C12"/>
    <mergeCell ref="F12:H12"/>
    <mergeCell ref="I12:M12"/>
    <mergeCell ref="A3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3" workbookViewId="0">
      <selection activeCell="D13" sqref="D13"/>
    </sheetView>
  </sheetViews>
  <sheetFormatPr defaultColWidth="9" defaultRowHeight="14" outlineLevelCol="6"/>
  <cols>
    <col min="1" max="1" width="11.5454545454545" style="2" customWidth="1"/>
    <col min="2" max="2" width="15.9363636363636" style="2" customWidth="1"/>
    <col min="3" max="3" width="22.9" style="2" customWidth="1"/>
    <col min="4" max="4" width="24.1636363636364" style="2" customWidth="1"/>
    <col min="5" max="5" width="21.2545454545455" style="2" customWidth="1"/>
    <col min="6" max="6" width="20" style="2" customWidth="1"/>
    <col min="7" max="41" width="6.33636363636364" style="2" customWidth="1"/>
    <col min="42" max="16384" width="9" style="2"/>
  </cols>
  <sheetData>
    <row r="1" s="1" customFormat="1" ht="49" customHeight="1" spans="1:7">
      <c r="A1" s="3" t="s">
        <v>47</v>
      </c>
      <c r="B1" s="3"/>
      <c r="C1" s="3"/>
      <c r="D1" s="3"/>
      <c r="E1" s="3"/>
      <c r="F1" s="3"/>
    </row>
    <row r="2" s="1" customFormat="1" ht="21" customHeight="1" spans="1:7">
      <c r="A2" s="4" t="s">
        <v>48</v>
      </c>
      <c r="B2" s="4"/>
      <c r="C2" s="4"/>
      <c r="D2" s="4"/>
      <c r="E2" s="1" t="s">
        <v>49</v>
      </c>
    </row>
    <row r="3" s="1" customFormat="1" ht="33" customHeight="1" spans="1:7">
      <c r="A3" s="5" t="s">
        <v>50</v>
      </c>
      <c r="B3" s="6" t="s">
        <v>51</v>
      </c>
      <c r="C3" s="6" t="s">
        <v>9</v>
      </c>
      <c r="D3" s="6" t="s">
        <v>52</v>
      </c>
      <c r="E3" s="6" t="s">
        <v>53</v>
      </c>
      <c r="F3" s="6" t="s">
        <v>17</v>
      </c>
    </row>
    <row r="4" s="1" customFormat="1" ht="28" customHeight="1" spans="1:7">
      <c r="A4" s="7">
        <v>1</v>
      </c>
      <c r="B4" s="8" t="s">
        <v>28</v>
      </c>
      <c r="C4" s="50" t="s">
        <v>41</v>
      </c>
      <c r="D4" s="9" t="s">
        <v>54</v>
      </c>
      <c r="E4" s="8">
        <f>1515.61*2</f>
        <v>3031.22</v>
      </c>
      <c r="F4" s="10"/>
      <c r="G4" s="11"/>
    </row>
    <row r="5" s="1" customFormat="1" ht="28" customHeight="1" spans="1:7">
      <c r="A5" s="7">
        <v>2</v>
      </c>
      <c r="B5" s="8" t="s">
        <v>31</v>
      </c>
      <c r="C5" s="8" t="s">
        <v>42</v>
      </c>
      <c r="D5" s="12" t="s">
        <v>55</v>
      </c>
      <c r="E5" s="8">
        <f>1515.61*2</f>
        <v>3031.22</v>
      </c>
      <c r="F5" s="13"/>
    </row>
    <row r="6" s="1" customFormat="1" ht="28" customHeight="1" spans="1:7">
      <c r="A6" s="7">
        <v>3</v>
      </c>
      <c r="B6" s="8" t="s">
        <v>33</v>
      </c>
      <c r="C6" s="50" t="s">
        <v>43</v>
      </c>
      <c r="D6" s="9" t="s">
        <v>56</v>
      </c>
      <c r="E6" s="8">
        <f>1515.61*2</f>
        <v>3031.22</v>
      </c>
      <c r="F6" s="10"/>
    </row>
    <row r="7" s="1" customFormat="1" ht="28" customHeight="1" spans="1:7">
      <c r="A7" s="7">
        <v>4</v>
      </c>
      <c r="B7" s="8" t="s">
        <v>34</v>
      </c>
      <c r="C7" s="50" t="s">
        <v>44</v>
      </c>
      <c r="D7" s="9" t="s">
        <v>56</v>
      </c>
      <c r="E7" s="8">
        <f>1515.61*2</f>
        <v>3031.22</v>
      </c>
      <c r="F7" s="10"/>
    </row>
    <row r="8" s="1" customFormat="1" ht="28" customHeight="1" spans="1:7">
      <c r="A8" s="14" t="s">
        <v>16</v>
      </c>
      <c r="B8" s="15"/>
      <c r="C8" s="7"/>
      <c r="D8" s="10"/>
      <c r="E8" s="8">
        <f>SUM(E4:E7)</f>
        <v>12124.88</v>
      </c>
      <c r="F8" s="16"/>
    </row>
    <row r="10" s="1" customFormat="1" spans="1:7">
      <c r="B10" s="17" t="s">
        <v>45</v>
      </c>
      <c r="C10" s="17"/>
      <c r="D10" s="18" t="s">
        <v>46</v>
      </c>
      <c r="E10" s="18"/>
      <c r="F10" s="18"/>
    </row>
  </sheetData>
  <mergeCells count="3">
    <mergeCell ref="A1:F1"/>
    <mergeCell ref="E2:F2"/>
    <mergeCell ref="A8:B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岗位补贴申请表</vt:lpstr>
      <vt:lpstr>工资表</vt:lpstr>
      <vt:lpstr>发放花名表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2023-05-12T11:15:00Z</dcterms:created>
  <dcterms:modified xsi:type="dcterms:W3CDTF">2026-03-24T10:35:10Z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27DBF6BE432040B2BC0E8B615BC6764A_13</vt:lpwstr>
  </property>
  <property fmtid="{D5CDD505-2E9C-101B-9397-08002B2CF9AE}" pid="4" name="CalculationRule">
    <vt:i4>0</vt:i4>
  </property>
</Properties>
</file>